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INDETEC\Reportes_CuentaPublica\"/>
    </mc:Choice>
  </mc:AlternateContent>
  <xr:revisionPtr revIDLastSave="0" documentId="13_ncr:1_{AA270EBE-5BF7-4463-8B9B-845E774D3578}" xr6:coauthVersionLast="47" xr6:coauthVersionMax="47" xr10:uidLastSave="{00000000-0000-0000-0000-000000000000}"/>
  <bookViews>
    <workbookView xWindow="-120" yWindow="-120" windowWidth="29040" windowHeight="15720"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00" i="1" l="1"/>
  <c r="N700" i="1"/>
  <c r="L700" i="1"/>
  <c r="M535" i="1"/>
  <c r="L284" i="1"/>
  <c r="P282" i="1"/>
  <c r="N282" i="1"/>
  <c r="N279" i="1"/>
  <c r="P279" i="1"/>
  <c r="M232" i="1"/>
  <c r="I135" i="1"/>
  <c r="J481" i="1" l="1"/>
  <c r="J474" i="1"/>
  <c r="H342" i="1"/>
  <c r="H340" i="1"/>
  <c r="J726" i="1"/>
  <c r="L725" i="1" s="1"/>
  <c r="P271" i="1"/>
  <c r="P284" i="1" s="1"/>
  <c r="N271" i="1"/>
  <c r="N284" i="1" s="1"/>
  <c r="J117" i="1"/>
  <c r="J473" i="1" s="1"/>
  <c r="J732" i="1" l="1"/>
  <c r="L728" i="1" s="1"/>
  <c r="L733" i="1" s="1"/>
  <c r="L715" i="1"/>
  <c r="L718" i="1" s="1"/>
  <c r="I490" i="1"/>
  <c r="L491" i="1" l="1"/>
  <c r="I491" i="1"/>
  <c r="L490" i="1"/>
  <c r="L489" i="1"/>
  <c r="I489" i="1"/>
  <c r="L440" i="1"/>
  <c r="I440" i="1"/>
  <c r="I492" i="1" l="1"/>
  <c r="L492" i="1"/>
  <c r="M631" i="1" l="1"/>
  <c r="K638" i="1" l="1"/>
  <c r="M475" i="1"/>
  <c r="L462" i="1"/>
  <c r="L465" i="1" s="1"/>
  <c r="L449" i="1"/>
  <c r="M333" i="1"/>
  <c r="J333" i="1"/>
  <c r="H339" i="1" s="1"/>
  <c r="M337" i="1"/>
  <c r="H607" i="1" l="1"/>
  <c r="H590" i="1"/>
  <c r="H592" i="1" s="1"/>
  <c r="I401" i="1"/>
  <c r="I385" i="1"/>
  <c r="I379" i="1"/>
  <c r="I364" i="1"/>
  <c r="E384" i="1"/>
  <c r="E383" i="1"/>
  <c r="E382" i="1"/>
  <c r="E381" i="1"/>
  <c r="E375" i="1"/>
  <c r="I387" i="1" l="1"/>
  <c r="H584" i="1"/>
  <c r="H594" i="1" s="1"/>
  <c r="H576" i="1"/>
  <c r="H563" i="1"/>
  <c r="H578" i="1" l="1"/>
  <c r="L676" i="1" l="1"/>
  <c r="M309" i="1"/>
  <c r="L247" i="1"/>
  <c r="M233" i="1"/>
  <c r="L214" i="1" s="1"/>
  <c r="M223" i="1"/>
  <c r="L213" i="1" s="1"/>
  <c r="L215" i="1" l="1"/>
  <c r="K139" i="1"/>
  <c r="K137" i="1"/>
  <c r="K130" i="1"/>
  <c r="H111" i="1"/>
  <c r="J113" i="1" s="1"/>
  <c r="J109" i="1"/>
  <c r="J107" i="1"/>
  <c r="J104" i="1"/>
  <c r="J100" i="1"/>
  <c r="J97" i="1"/>
  <c r="J472" i="1" l="1"/>
  <c r="L101" i="1"/>
  <c r="K141" i="1"/>
  <c r="J120" i="1"/>
  <c r="L122" i="1" s="1"/>
  <c r="L123" i="1" l="1"/>
  <c r="K806" i="1"/>
  <c r="M813" i="1"/>
  <c r="M814" i="1" s="1"/>
  <c r="M815" i="1" s="1"/>
  <c r="L520" i="1"/>
  <c r="M507" i="1"/>
  <c r="M503" i="1"/>
  <c r="I675" i="1" l="1"/>
  <c r="H611" i="1" l="1"/>
  <c r="H612" i="1" s="1"/>
  <c r="D609" i="1"/>
  <c r="L523" i="1"/>
  <c r="I405" i="1"/>
  <c r="I406" i="1" s="1"/>
  <c r="E403" i="1"/>
  <c r="J337" i="1" l="1"/>
  <c r="M508" i="1"/>
  <c r="H343" i="1" l="1"/>
  <c r="J507" i="1"/>
  <c r="K342" i="1" l="1"/>
  <c r="K341" i="1"/>
  <c r="K340" i="1"/>
  <c r="D603" i="1"/>
  <c r="K343" i="1" l="1"/>
  <c r="E397" i="1"/>
  <c r="D602" i="1" l="1"/>
  <c r="E396" i="1" l="1"/>
  <c r="K813" i="1" l="1"/>
  <c r="K814" i="1" s="1"/>
  <c r="K780" i="1"/>
  <c r="D601" i="1"/>
  <c r="M786" i="1" l="1"/>
  <c r="K786" i="1"/>
  <c r="M782" i="1"/>
  <c r="K782" i="1"/>
  <c r="M778" i="1"/>
  <c r="K778" i="1"/>
  <c r="M770" i="1"/>
  <c r="K770" i="1"/>
  <c r="M762" i="1"/>
  <c r="K762" i="1"/>
  <c r="M754" i="1"/>
  <c r="K754" i="1"/>
  <c r="E395" i="1" l="1"/>
  <c r="D600" i="1" l="1"/>
  <c r="E394" i="1" l="1"/>
  <c r="I462" i="1" l="1"/>
  <c r="D599" i="1"/>
  <c r="M481" i="1"/>
  <c r="K468" i="1"/>
  <c r="I449" i="1"/>
  <c r="K451" i="1" s="1"/>
  <c r="E393" i="1" l="1"/>
  <c r="D590" i="1" l="1"/>
  <c r="E392" i="1"/>
  <c r="D589" i="1" l="1"/>
  <c r="D588" i="1" l="1"/>
  <c r="D587" i="1" l="1"/>
  <c r="O392" i="1" l="1"/>
  <c r="O393" i="1" s="1"/>
  <c r="O394" i="1" s="1"/>
  <c r="O395" i="1" s="1"/>
  <c r="O396" i="1" s="1"/>
  <c r="O397" i="1" s="1"/>
  <c r="M478" i="1"/>
  <c r="J503" i="1"/>
  <c r="D586" i="1"/>
  <c r="D582" i="1"/>
  <c r="D581" i="1"/>
  <c r="D574" i="1"/>
  <c r="D573" i="1"/>
  <c r="E374" i="1"/>
  <c r="D572" i="1"/>
  <c r="E373" i="1"/>
  <c r="D571" i="1"/>
  <c r="O372" i="1"/>
  <c r="O373" i="1" s="1"/>
  <c r="O374" i="1" s="1"/>
  <c r="E372" i="1"/>
  <c r="D570" i="1"/>
  <c r="E371" i="1"/>
  <c r="D569" i="1"/>
  <c r="E370" i="1"/>
  <c r="D568" i="1"/>
  <c r="E369" i="1"/>
  <c r="D567" i="1"/>
  <c r="E368" i="1"/>
  <c r="D566" i="1"/>
  <c r="D565" i="1"/>
  <c r="D561" i="1"/>
  <c r="F559" i="1"/>
  <c r="F558" i="1"/>
  <c r="F557" i="1"/>
  <c r="F556" i="1"/>
  <c r="F555" i="1"/>
  <c r="F554" i="1"/>
  <c r="F553" i="1"/>
  <c r="F550" i="1"/>
  <c r="F549" i="1"/>
  <c r="E367" i="1"/>
  <c r="E366" i="1"/>
  <c r="E362" i="1"/>
  <c r="G360" i="1"/>
  <c r="G359" i="1"/>
  <c r="G358" i="1"/>
  <c r="G357" i="1"/>
  <c r="G356" i="1"/>
  <c r="G355" i="1"/>
  <c r="G354" i="1"/>
  <c r="G353" i="1"/>
  <c r="G352" i="1"/>
  <c r="L677" i="1"/>
  <c r="L678" i="1"/>
  <c r="I677" i="1"/>
  <c r="K642" i="1"/>
  <c r="L658" i="1"/>
  <c r="J660" i="1"/>
  <c r="K645" i="1" s="1"/>
  <c r="K657" i="1"/>
  <c r="L657" i="1" s="1"/>
  <c r="L656" i="1"/>
  <c r="K655" i="1"/>
  <c r="L655" i="1" s="1"/>
  <c r="J475" i="1"/>
  <c r="I459" i="1"/>
  <c r="J471" i="1" s="1"/>
  <c r="I520" i="1" s="1"/>
  <c r="L459" i="1"/>
  <c r="M471" i="1" s="1"/>
  <c r="L674" i="1" s="1"/>
  <c r="M752" i="1" s="1"/>
  <c r="M799" i="1" s="1"/>
  <c r="I465" i="1"/>
  <c r="J478" i="1"/>
  <c r="I523" i="1"/>
  <c r="K327" i="1"/>
  <c r="J482" i="1" l="1"/>
  <c r="I678" i="1"/>
  <c r="L679" i="1"/>
  <c r="J508" i="1"/>
  <c r="K660" i="1"/>
  <c r="L660" i="1"/>
  <c r="N660" i="1" s="1"/>
  <c r="M482" i="1"/>
  <c r="M530" i="1"/>
  <c r="K752" i="1"/>
  <c r="K799" i="1" s="1"/>
  <c r="M628" i="1"/>
  <c r="K644" i="1"/>
  <c r="K648" i="1" s="1"/>
  <c r="J309" i="1"/>
  <c r="K318" i="1"/>
  <c r="I676" i="1" l="1"/>
  <c r="I679" i="1" s="1"/>
</calcChain>
</file>

<file path=xl/sharedStrings.xml><?xml version="1.0" encoding="utf-8"?>
<sst xmlns="http://schemas.openxmlformats.org/spreadsheetml/2006/main" count="838" uniqueCount="634">
  <si>
    <t>Activo</t>
  </si>
  <si>
    <t>Ingresos de Gestión</t>
  </si>
  <si>
    <t xml:space="preserve">a)   </t>
  </si>
  <si>
    <t xml:space="preserve">b)     </t>
  </si>
  <si>
    <t xml:space="preserve">c)     </t>
  </si>
  <si>
    <t>NOTAS AL ESTADO DE SITUACIÓN FINANCIERA</t>
  </si>
  <si>
    <t>Efectivo y Equivalentes</t>
  </si>
  <si>
    <t>Estimaciones y Deterioros</t>
  </si>
  <si>
    <t>Gastos y Otras Pérdidas:</t>
  </si>
  <si>
    <t>Efectivo y equivalentes</t>
  </si>
  <si>
    <t>Las cuentas que se manejan para efectos de estas Notas son las siguientes:</t>
  </si>
  <si>
    <t xml:space="preserve">III)   </t>
  </si>
  <si>
    <t>NOTAS AL ESTADO DE VARIACIÓN EN LA HACIENDA PÚBLICA</t>
  </si>
  <si>
    <t>NOTAS AL ESTADO DE ACTIVIDADES</t>
  </si>
  <si>
    <t xml:space="preserve">IV)   </t>
  </si>
  <si>
    <t>NOTAS AL ESTADO DE FLUJOS DE EFECTIVO</t>
  </si>
  <si>
    <t xml:space="preserve">V) </t>
  </si>
  <si>
    <t>El análisis de los saldos inicial y final que figuran en la última parte del Estado de Flujo de Efectivo en la cuenta de efectivo y equivalentes es como sigue:</t>
  </si>
  <si>
    <t>6.</t>
  </si>
  <si>
    <t>5.</t>
  </si>
  <si>
    <t xml:space="preserve">2.     </t>
  </si>
  <si>
    <t>Panorama Económico y Financiero</t>
  </si>
  <si>
    <t>Autorización e Historia</t>
  </si>
  <si>
    <t>Organización y Objeto Social</t>
  </si>
  <si>
    <t>Bases de Preparación de los Estados Financieros</t>
  </si>
  <si>
    <t>Políticas de Contabilidad Significativas</t>
  </si>
  <si>
    <t>Posición en Moneda Extranjera y Protección por Riesgo Cambiario</t>
  </si>
  <si>
    <t>Reporte Analítico del Activo</t>
  </si>
  <si>
    <t>Fideicomisos, Mandatos y Análogos</t>
  </si>
  <si>
    <t>Reporte de la Recaudación</t>
  </si>
  <si>
    <t>Información sobre la Deuda y el Reporte Analítico de la Deuda</t>
  </si>
  <si>
    <t>Calificaciones otorgadas</t>
  </si>
  <si>
    <t>Proceso de Mejora</t>
  </si>
  <si>
    <t>Información por Segmentos</t>
  </si>
  <si>
    <t>Partes Relacionadas</t>
  </si>
  <si>
    <t>Responsabilidad Sobre la Presentación Razonable de la Información Contable</t>
  </si>
  <si>
    <t>Concepto</t>
  </si>
  <si>
    <t>#NOMBRE(1112)</t>
  </si>
  <si>
    <t>Suma</t>
  </si>
  <si>
    <t>Banco</t>
  </si>
  <si>
    <t>Importe</t>
  </si>
  <si>
    <t>Inversiones Temporales</t>
  </si>
  <si>
    <t>%</t>
  </si>
  <si>
    <t>Otros Derechos a recibir Efectivo y Equivalentes a Corto Plazo</t>
  </si>
  <si>
    <t>Bienes Inmuebles, Infraestructura y Construcciones en Proceso</t>
  </si>
  <si>
    <t>Pasivo</t>
  </si>
  <si>
    <t>Suma de Pasivo</t>
  </si>
  <si>
    <t>Pasivo Circulante</t>
  </si>
  <si>
    <t>Proveedores por Pagar a Corto Plazo</t>
  </si>
  <si>
    <t>Pasivo No Circulante</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</si>
  <si>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</si>
  <si>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</si>
  <si>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</si>
  <si>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</si>
  <si>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</si>
  <si>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</si>
  <si>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</si>
  <si>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</si>
  <si>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</si>
  <si>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</si>
  <si>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</si>
  <si>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</si>
  <si>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</si>
  <si>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</si>
  <si>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</si>
  <si>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</si>
  <si>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</si>
  <si>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</si>
  <si>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</si>
  <si>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</si>
  <si>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</si>
  <si>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</si>
  <si>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</si>
  <si>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</si>
  <si>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</si>
  <si>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</si>
  <si>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</si>
  <si>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</si>
  <si>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</si>
  <si>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</si>
  <si>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</si>
  <si>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</si>
  <si>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</si>
  <si>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</si>
  <si>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</si>
  <si>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</si>
  <si>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</si>
  <si>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</si>
  <si>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</si>
  <si>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</si>
  <si>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</si>
  <si>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</si>
  <si>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</si>
  <si>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</si>
  <si>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</si>
  <si>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</si>
  <si>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</si>
  <si>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</si>
  <si>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</si>
  <si>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</si>
  <si>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</si>
  <si>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</si>
  <si>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</si>
  <si>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</si>
  <si>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</si>
  <si>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</si>
  <si>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</si>
  <si>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</si>
  <si>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</si>
  <si>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</si>
  <si>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</si>
  <si>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</si>
  <si>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</si>
  <si>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</si>
  <si>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</si>
  <si>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</si>
  <si>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</si>
  <si>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</si>
  <si>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</si>
  <si>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</si>
  <si>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</si>
  <si>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</si>
  <si>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</si>
  <si>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</si>
  <si>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</si>
  <si>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</si>
  <si>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</si>
  <si>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</si>
  <si>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</si>
  <si>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</si>
  <si>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</si>
  <si>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</si>
  <si>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</si>
  <si>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</si>
  <si>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</si>
  <si>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</si>
  <si>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</si>
  <si>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</si>
  <si>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</si>
  <si>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</si>
  <si>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</si>
  <si>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</si>
  <si>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</si>
  <si>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</si>
  <si>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</si>
  <si>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</si>
  <si>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</si>
  <si>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Suma de GASTOS Y OTRAS PÉRDIDAS</t>
  </si>
  <si>
    <t>Total de EFECTIVO Y EQUIVALENTES</t>
  </si>
  <si>
    <t>Otros Ingresos y Beneficios</t>
  </si>
  <si>
    <t>TERRENOS</t>
  </si>
  <si>
    <t>Subtotal BIENES MUEBLES</t>
  </si>
  <si>
    <t>MOBILIARIO Y EQUIPO DE ADMINISTRACIÓN</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</si>
  <si>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</si>
  <si>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</si>
  <si>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</si>
  <si>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</si>
  <si>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</si>
  <si>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</si>
  <si>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</si>
  <si>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</si>
  <si>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PASIVO NO CIRCULANTE</t>
  </si>
  <si>
    <t>GASTOS DE FUNCIONAMIENTO</t>
  </si>
  <si>
    <t>TRANSFERENCIAS, ASIGNACIONES, SUBSIDIOS Y OTRAS AYUDAS</t>
  </si>
  <si>
    <t>PARTICIPACIONES Y APORTACIONES</t>
  </si>
  <si>
    <t>INTERESES, COMISIONES Y OTROS GASTOS DE LA DEUDA PÚBLICA</t>
  </si>
  <si>
    <t>OTROS GASTOS Y PÉRDIDAS EXTRAORDINARIAS</t>
  </si>
  <si>
    <t>Bancos/Dependencias y Otros</t>
  </si>
  <si>
    <t>Cuenta Eje General (Cheques)</t>
  </si>
  <si>
    <t>Cuenta Eje Inversión de Gastos y Promoción</t>
  </si>
  <si>
    <t>Cuenta Eje Inversión del Fondo Contingencia</t>
  </si>
  <si>
    <t>Banco Santander</t>
  </si>
  <si>
    <t>Inversión para Gastos y Promoción</t>
  </si>
  <si>
    <t>Inversión para Fondo Contingencia</t>
  </si>
  <si>
    <t>Inversión para Reserva Legal</t>
  </si>
  <si>
    <t>Edificios No Habitacionales</t>
  </si>
  <si>
    <t>EDIFICIOS</t>
  </si>
  <si>
    <t xml:space="preserve">ANTICIPOS A LARGO PLAZO </t>
  </si>
  <si>
    <t>Anticipos de ISR Bancarios</t>
  </si>
  <si>
    <t>Anticipos de ISR (Pagos Provisionales)</t>
  </si>
  <si>
    <t xml:space="preserve">MONTO </t>
  </si>
  <si>
    <t>Ingresos por Arrendamiento</t>
  </si>
  <si>
    <t>Participaciones y Aportaciones</t>
  </si>
  <si>
    <t>No.  de</t>
  </si>
  <si>
    <t>Valor</t>
  </si>
  <si>
    <t xml:space="preserve">                ACCIONISTAS</t>
  </si>
  <si>
    <t>Acciones</t>
  </si>
  <si>
    <t>Original</t>
  </si>
  <si>
    <t xml:space="preserve"> -Gobierno del Estado de Michoacán</t>
  </si>
  <si>
    <t xml:space="preserve"> -Centro de Convenciones de Morelia</t>
  </si>
  <si>
    <t xml:space="preserve"> -Parque Zoológico "Benito Juárez"</t>
  </si>
  <si>
    <t xml:space="preserve"> -Fomento Turístico de Michoacán</t>
  </si>
  <si>
    <t xml:space="preserve">               T O T A L E S </t>
  </si>
  <si>
    <t>Hacienda Pública/Patrimonio Contribuido</t>
  </si>
  <si>
    <t>El Capital Contable  es de:</t>
  </si>
  <si>
    <t>( / ) Número de acciones</t>
  </si>
  <si>
    <t xml:space="preserve">         C   U   E   N   T   A   S</t>
  </si>
  <si>
    <t>Reserva Legal</t>
  </si>
  <si>
    <t>Resultados de Ejercicios Anteriores</t>
  </si>
  <si>
    <t>Resultados del Ejercicio</t>
  </si>
  <si>
    <t>T  O  T  A  L  E  S</t>
  </si>
  <si>
    <t>Aportaciones</t>
  </si>
  <si>
    <t>Revalúo de Bienes Inmuebles</t>
  </si>
  <si>
    <t xml:space="preserve">Valor por el Método de Participación de cada acción en </t>
  </si>
  <si>
    <t xml:space="preserve">       relación al capital contable----------------------------------&gt;&gt;</t>
  </si>
  <si>
    <t>Hacienda Pública/Patrimonio Generado</t>
  </si>
  <si>
    <t>La cuenta de Resultados de Ejercicios Anteriores se encuentra integrada por el Acumulado Histórico tanto de las Utilidades de Ejercicios Anteriores, como de las Pérdidas de Ejercicios Anteriores.</t>
  </si>
  <si>
    <t xml:space="preserve">A partir del mes de enero de 2020 se realizó el registro contable a través del sistema SAACG.net, para armonizar totalmente la Contabilidad Gubernamental y así cumplir con la normatividad aplicable para ello. </t>
  </si>
  <si>
    <t>ACTIVO FIJO</t>
  </si>
  <si>
    <t>TERRENOS (Inmueble Hotelero)</t>
  </si>
  <si>
    <t>EDIFICIOS (Inmueble Hotelero)</t>
  </si>
  <si>
    <t>EDIFICIOS (Acondicionamiento)</t>
  </si>
  <si>
    <t>MAQUINARIA</t>
  </si>
  <si>
    <t>-Dado en Arrendamiento</t>
  </si>
  <si>
    <t>MOB.Y EQ.</t>
  </si>
  <si>
    <t>-Cinfotur</t>
  </si>
  <si>
    <t>TRANSPORTE</t>
  </si>
  <si>
    <t>-Cinfotur Deducible</t>
  </si>
  <si>
    <t>-Cinfotur No Deducible SAT</t>
  </si>
  <si>
    <t>COMPUTO</t>
  </si>
  <si>
    <t>OFICINA</t>
  </si>
  <si>
    <t>DEPRECIÓN ACUMULADA DEL ACTIVO FIJO</t>
  </si>
  <si>
    <t>DEP. EDIFICIOS</t>
  </si>
  <si>
    <t>5% y 10%</t>
  </si>
  <si>
    <t>DEP. MAQUINARIA</t>
  </si>
  <si>
    <t>DEP. MOB.Y EQ.</t>
  </si>
  <si>
    <t>DEP. TRANSPORTE</t>
  </si>
  <si>
    <t>DEP. COMPUTO</t>
  </si>
  <si>
    <t>DEP. OFICINA</t>
  </si>
  <si>
    <t>OPERACIÓN Y DECORACIÓN</t>
  </si>
  <si>
    <t>DEP. OPERACIÓN Y DECORACIÓN</t>
  </si>
  <si>
    <t>Introducción</t>
  </si>
  <si>
    <t>CONCEPTOS</t>
  </si>
  <si>
    <t>Ingresos por Arrendam. de Villa Michoacana</t>
  </si>
  <si>
    <t>Anticipos Gastos a Comprobar</t>
  </si>
  <si>
    <t>ACTIVOS INTANGIBLES</t>
  </si>
  <si>
    <t>Suma del ACTIVOS DIFERIDOS</t>
  </si>
  <si>
    <t>DIFERENCIA</t>
  </si>
  <si>
    <t>DEPRECIACIÓN ACUMULADA DE INFRAESTRUCTURA</t>
  </si>
  <si>
    <t>Intereses Bancarios</t>
  </si>
  <si>
    <t>Beneficios del SAT (Actualización de Impuestos)</t>
  </si>
  <si>
    <t>Mes de Renta</t>
  </si>
  <si>
    <t xml:space="preserve">Mes de Facturación </t>
  </si>
  <si>
    <t>Enero</t>
  </si>
  <si>
    <t>Febrero</t>
  </si>
  <si>
    <t>Marzo</t>
  </si>
  <si>
    <t>Abril</t>
  </si>
  <si>
    <t>Mayo</t>
  </si>
  <si>
    <t>Junio</t>
  </si>
  <si>
    <t>Julio</t>
  </si>
  <si>
    <t>Agosto</t>
  </si>
  <si>
    <t>Septiembre</t>
  </si>
  <si>
    <t>Octubre</t>
  </si>
  <si>
    <t>Noviembre</t>
  </si>
  <si>
    <t>Año</t>
  </si>
  <si>
    <t>Estatus</t>
  </si>
  <si>
    <t>Pendiente de pago por el arrendatario</t>
  </si>
  <si>
    <t>Siendo Gobernador Interino del Estado de Michoacán de Ocampo el C. Dr. Jaime Genovevo Figueroa Zamudio, con fecha 1º de agosto del año 1991 se publicó en el Periódico Oficial del Estado de Michoacán un acuerdo en donde se considera a la Compañía Inmobiliaria como una Empresa de Participación Estatal.</t>
  </si>
  <si>
    <t>Diciembre</t>
  </si>
  <si>
    <t>Otros Productos Fiscales (PTU)</t>
  </si>
  <si>
    <t>SUMA DE BIENES INMUEBLES</t>
  </si>
  <si>
    <t>SUMA DE BIENES MUEBLES</t>
  </si>
  <si>
    <t>SUMA DEL ACTIVO FIJO</t>
  </si>
  <si>
    <t>SUMA DEPRECIACIÓN ACUMULADA DE ACTIVO FIJO</t>
  </si>
  <si>
    <t>La Compañía Inmobiliaria cuenta con una Inversión para la Reserva Legal cumpliendo con ello con la Ley General de Sociedades Mercantiles, con la finalidad de cubrir con algún adeudo en general.</t>
  </si>
  <si>
    <t>Reexp. por Valor de Mercado- Superávit</t>
  </si>
  <si>
    <t>Monto del IVA Causado por Arrendamiento Facturado</t>
  </si>
  <si>
    <t>Ingresos y Otros Beneficios</t>
  </si>
  <si>
    <t>INGRESOS DE GESTIÓN</t>
  </si>
  <si>
    <t>OTROS INGRESOS Y BENEFICIOS</t>
  </si>
  <si>
    <t>IVA Causado pendiente de cobrar al arrendatario</t>
  </si>
  <si>
    <t>CONCILIACIÓN ENTRE LOS INGRESOS PRESUPUESTARIOS Y CONTABLES, ASÍ COMO ENTRE LOS EGRESOS PRESUPUESTARIOS Y LOS GASTOS CONTABLES</t>
  </si>
  <si>
    <r>
      <t xml:space="preserve">En Acta de Asamblea General Extraordinaria de Accionistas celebrada el 11 de diciembre del año 1997 se modifico el objeto social de la Compañía Inmobiliaria Fomento Turístico de Michoacán, S.A. de C.V., quedando de la siguiente manera: </t>
    </r>
    <r>
      <rPr>
        <b/>
        <sz val="9"/>
        <rFont val="Arial"/>
        <family val="2"/>
      </rPr>
      <t>"Construcción,  Arrendamiento y Administración de Hoteles y Servicios Turísticos, compra venta de terrenos turísticos y demás servicios conexos que contribuyan al desarrollo del sector turístico de Michoacán"</t>
    </r>
    <r>
      <rPr>
        <sz val="9"/>
        <rFont val="Arial"/>
        <family val="2"/>
      </rPr>
      <t>.</t>
    </r>
  </si>
  <si>
    <t>Otros Bienes Inmuebles</t>
  </si>
  <si>
    <t>Subtotal OTROS BIENES INMUEBLES</t>
  </si>
  <si>
    <t>Subtotal DEPRECIACIÓN ACUMULADA DE OTROS BIENES INMUEBLES</t>
  </si>
  <si>
    <t>AMORTIZACIÓN ACUMULADA DE ACTIVOS INTANGIBLES</t>
  </si>
  <si>
    <t>AMORT. ADQ. PAQ. Y PROG. INFORM.</t>
  </si>
  <si>
    <t>JUICIOS</t>
  </si>
  <si>
    <t>Revalúo (Valor Mercado-Superávit)</t>
  </si>
  <si>
    <t>Demanda Judicial en Proceso de Resolución</t>
  </si>
  <si>
    <t>VALORES</t>
  </si>
  <si>
    <t>EMISIÓN DE OBLIGACIONES</t>
  </si>
  <si>
    <t>AVALES Y GARANTÍAS</t>
  </si>
  <si>
    <t>BIENES EN CONCESIONADOS EN COMODATO</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</si>
  <si>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</si>
  <si>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</si>
  <si>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</si>
  <si>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</si>
  <si>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</si>
  <si>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</si>
  <si>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</si>
  <si>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</si>
  <si>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</si>
  <si>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</si>
  <si>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</si>
  <si>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</si>
  <si>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</si>
  <si>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</si>
  <si>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</si>
  <si>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</si>
  <si>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</si>
  <si>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</si>
  <si>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 contra el Arrendatario</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</si>
  <si>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</si>
  <si>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</si>
  <si>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</si>
  <si>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</si>
  <si>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</si>
  <si>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en Comodato por Bienes</t>
  </si>
  <si>
    <t>INVERSIÓN MEDIANTE PROYECTOS PARA PRESTACIÓN DE SERVICIOS (PPS) Y SIMILARES</t>
  </si>
  <si>
    <t>CUENTAS DE ORDEN CONTABLES</t>
  </si>
  <si>
    <t>CUENTAS DE ORDEN PRESUPUESTARIAS</t>
  </si>
  <si>
    <t>LEY DE INGRESOS</t>
  </si>
  <si>
    <t>Ley de Ingresos Estimada</t>
  </si>
  <si>
    <t>Ley de Ingresos por ejecutar</t>
  </si>
  <si>
    <t>Modificación a la Ley de Ingresos estimada</t>
  </si>
  <si>
    <t>Ley de Ingresos Devengada</t>
  </si>
  <si>
    <t>Ley de Ingresos Recaudada</t>
  </si>
  <si>
    <t>PRESUPUESTO DE EGRESOS</t>
  </si>
  <si>
    <t>Presupuesto de Egresos Aprobado</t>
  </si>
  <si>
    <t>Presupuesto de Egresos por Ejercer</t>
  </si>
  <si>
    <t xml:space="preserve">Modificación al Presupuesto de Egresos </t>
  </si>
  <si>
    <t>Presupuesto de Egresos Comprometido</t>
  </si>
  <si>
    <t>Presupuesto de Egresos Devengado</t>
  </si>
  <si>
    <t>Presupuesto de Egresos Ejercido</t>
  </si>
  <si>
    <t>Presupuesto de Egresos Pagado</t>
  </si>
  <si>
    <t>Gastos Anticipados (prima de fianza)</t>
  </si>
  <si>
    <t>Se ha observado la normatividad emitida por el CONAC y las disposiciones legales aplicables, así mismo se efectuó la actualización de las cuentas de Contabilidad Gubernamental, para cumplir con su Plan de Cuentas.</t>
  </si>
  <si>
    <t>Durante el mes de junio de 2022, se realizó el ajuste observado por el Auditor Externo en las auditorías de los ejercicios 2018, 2019 y 2020, en donde se nos sugería dar de baja las cuentas que componen las Adiciones y Mejoras al Edificio, las cuales en su mayoría se encuentran totalmente depreciadas, además que los conceptos debieron haberse considerado en su momento como gasto y no como activo; así mismo se informó que dicho movimiento fue autorizado el día 02 de mayo del año 2022 en sesiones de Órganos de Gobierno (Asamblea General de Accionistas y H. Consejo de Administración), procediendo a realizar dicho registro por un monto de $9'376,362.87.</t>
  </si>
  <si>
    <t>Notas de gestión administrativa,</t>
  </si>
  <si>
    <t>Notas de memoria (cuentas de orden).</t>
  </si>
  <si>
    <t>Notas de desglose, y</t>
  </si>
  <si>
    <t>a) NOTAS DE GESTIÓN ADMINISTRATIVA</t>
  </si>
  <si>
    <t>1.</t>
  </si>
  <si>
    <t>El 25 de noviembre del año 2019 en sesión de Asamblea General Extraordinaria de Accionistas se cedió la acción que sustentaba el “Fondo Mixto para el Fomento Industrial de Michoacán” a favor del “Centro de Convenciones de Morelia”, con valor de $1.00 (Un peso 00/100 M.N.), realizando su respectiva Acta, llevándose el protocolo correspondiente.</t>
  </si>
  <si>
    <t>Con fecha 22 de noviembre del 2021, la MEAP Lucero del Rocío García Medina, fue nombrada como Encargada de Despacho de la Dirección General de la Compañía Inmobiliaria Fomento Turístico de Michoacán, S.A. de C.V. por parte del Gobernador Constitucional Lic. Alfredo Ramírez Bedolla, con lo cual se sustituye a la anterior Directora General, así mismo el día 30 del mismo mes y año se llevó a cabo la Entrega-Recepción de los Titulares saliente y entrante en presencia de personal de la Secretaría de Contraloría del Estado.</t>
  </si>
  <si>
    <t>a)</t>
  </si>
  <si>
    <t>b)</t>
  </si>
  <si>
    <t>3.</t>
  </si>
  <si>
    <t>c)</t>
  </si>
  <si>
    <t>d)</t>
  </si>
  <si>
    <t>e)</t>
  </si>
  <si>
    <t>2) IMSS e INFONAVIT.- Cuotas IMSS, Cesantía y Vejez, Fondo de Retiro e Infonavit.</t>
  </si>
  <si>
    <t>4) Impuesto Predial (municipal) pago en forma anual, durante los dos primeros meses de cada año.</t>
  </si>
  <si>
    <t>f)</t>
  </si>
  <si>
    <t>g)</t>
  </si>
  <si>
    <t>Fideicomisos: Por el momento Compañía no forma parte de ningún fideicomiso.</t>
  </si>
  <si>
    <t>4.</t>
  </si>
  <si>
    <t>La Compañía Inmobiliaria efectuó consulta ante la Secretaría de Finanzas y Administración de Gobierno del Estado de Michoacán, respecto a  la obligación de llevar Contabilidad Gubernamental; recibiendo por parte de esta con fecha 20 de marzo del año 2015, oficio No. DC-00580/2015, en el cual nos informan que, en base al artículo 26º de la Ley de Entidades Paraestatales del Estado de Michoacán de Ocampo, que a la letra dice: "Las empresas en que participe de manera mayoritaria el Gobierno del Estado o una o más entidades paraestatales, deberán tener por objeto lo dispuesto en el artículo 11 de este ordenamiento".</t>
  </si>
  <si>
    <t>Se considera el Marco Conceptual de la Contabilidad Gubernamental (MCCG) para la elaboración de los estados financieros.</t>
  </si>
  <si>
    <t>Postulados básicos de Contabilidad Gubernamental (PBCG): Se aplican los postulados para que la información sea oportuna, confiable, y comparable para la toma de decisiones. A continuación se hace mención de ellos:</t>
  </si>
  <si>
    <t>1. Sustancia Económina</t>
  </si>
  <si>
    <t>2. Entes Públicos</t>
  </si>
  <si>
    <t>3. Existencia Permanente</t>
  </si>
  <si>
    <t>4. Revelación Suficiente</t>
  </si>
  <si>
    <t>5. Importancia Relativa</t>
  </si>
  <si>
    <t>6. Registro e Integración Presupuestaria</t>
  </si>
  <si>
    <t>7. Consolidación de la Información Financiera</t>
  </si>
  <si>
    <t>8. Devengo Contable</t>
  </si>
  <si>
    <t>9. Valuación</t>
  </si>
  <si>
    <t>10. Dualidad Económica</t>
  </si>
  <si>
    <t>11. Consistencia</t>
  </si>
  <si>
    <t>Por el momento no se aplica ninguna normatividad supletoria.</t>
  </si>
  <si>
    <t>h)</t>
  </si>
  <si>
    <t>En este mes Compañía no cuenta con la posición en moneda extranjera, así como tampoco con la protección por riesgo cambiario.</t>
  </si>
  <si>
    <t>7.</t>
  </si>
  <si>
    <t>8.</t>
  </si>
  <si>
    <t>Compañía en este mes no forma parte de ningún fideicomiso, mandato o Análogo.</t>
  </si>
  <si>
    <t>9.</t>
  </si>
  <si>
    <t>10.</t>
  </si>
  <si>
    <t>11.</t>
  </si>
  <si>
    <t>Compañía por el momento no cuenta con ninguna calificación debido a que no ha solicitado ningún tipo de crédito.</t>
  </si>
  <si>
    <t>12.</t>
  </si>
  <si>
    <t>13.</t>
  </si>
  <si>
    <t>La Compañía en el actual mes no presenta información por segmentos.</t>
  </si>
  <si>
    <t>14.</t>
  </si>
  <si>
    <t>15.</t>
  </si>
  <si>
    <t>La Compañía en el actual mes no cuenta con partes relacionadas.</t>
  </si>
  <si>
    <t>16.</t>
  </si>
  <si>
    <r>
      <t xml:space="preserve">I)    </t>
    </r>
    <r>
      <rPr>
        <b/>
        <sz val="7"/>
        <rFont val="Times New Roman"/>
        <family val="1"/>
      </rPr>
      <t/>
    </r>
  </si>
  <si>
    <r>
      <t xml:space="preserve">II)     </t>
    </r>
    <r>
      <rPr>
        <b/>
        <sz val="7"/>
        <rFont val="Times New Roman"/>
        <family val="1"/>
      </rPr>
      <t/>
    </r>
  </si>
  <si>
    <t>Es la contabilización de los ingresos propios de la Compañía, así como los intereses bancarios y otros ingresos obtenidos.</t>
  </si>
  <si>
    <t>Suma de Ingresos y Otros Beneficios</t>
  </si>
  <si>
    <t>Bancos/Tesorería</t>
  </si>
  <si>
    <t>Representa el monto de efectivo invertido por Compañía, el cual se efectúa a plazos que van de inversión a la vista hasta 90 días, siendo en nuestro caso inversiones a la vista, así como también de la cuenta de inversión de la Reserva Legal, su importe se integra por:</t>
  </si>
  <si>
    <t>Inventarios</t>
  </si>
  <si>
    <t>Almacenes</t>
  </si>
  <si>
    <t>Compañía no cuenta con manejo de almacenes.</t>
  </si>
  <si>
    <t>Compañía en este periodo no realizó actividades a través de fideicomisos.</t>
  </si>
  <si>
    <t>Derechos a recibir Efectivo o Equivalentes a Largo Plazo</t>
  </si>
  <si>
    <t>Deudores Diversos a Largo Plazo</t>
  </si>
  <si>
    <t>Compañía en este periodo no maneja cuentas incobrables, ni estimaciones de inventarios.</t>
  </si>
  <si>
    <t>Destacan entre las principales partidas las siguientes:</t>
  </si>
  <si>
    <t>Suma Pasivo Circulante</t>
  </si>
  <si>
    <t>Retenciones y Contribuciones por Pagar a Corto Plazo</t>
  </si>
  <si>
    <t>Fondos y Bienes de Terceros en Garantía y/o Administración</t>
  </si>
  <si>
    <t xml:space="preserve">Suma </t>
  </si>
  <si>
    <t>Compañía cuenta con 4 accionistas los cuales aportaron los siguientes montos:</t>
  </si>
  <si>
    <t>Efectivo</t>
  </si>
  <si>
    <t>Inversiones Temporales (Hasta 3 meses)</t>
  </si>
  <si>
    <t>c) NOTAS DE MEMORIA (CUENTAS DE ORDEN)</t>
  </si>
  <si>
    <t>b) NOTAS DE DESGLOSE</t>
  </si>
  <si>
    <t>Cuentas de Orden Contables</t>
  </si>
  <si>
    <t>Las cuentas de Orden Presupuestario son las siguientes:</t>
  </si>
  <si>
    <t>Estructura organizacional básica: Miembros de la Asamblea General de Accionistas, Miembros del H. Consejo de Administración; así como una Dirección General, Chofer, Secretaria de la dirección, Asistente de la dirección, Contador General y Asistente del contador general.</t>
  </si>
  <si>
    <t xml:space="preserve">Subtotal </t>
  </si>
  <si>
    <t>Régimen jurídico: Es una Sociedad Anónima de Capital Variable; y tributa en el Régimen General de Ley de Personas Morales en el Servicio de Administración Tributaria (SAT).</t>
  </si>
  <si>
    <t>Compañía utiliza los porcentajes ( % ) de depreciación que establece el SAT en la Ley del ISR.</t>
  </si>
  <si>
    <t>Derechos a Recibir Efectivo o Equivalentes</t>
  </si>
  <si>
    <t>Cuentas por Cobrar a Corto Plazo</t>
  </si>
  <si>
    <t>Bienes Muebles</t>
  </si>
  <si>
    <t>OTROS ACTIVOS DIFERIDOS</t>
  </si>
  <si>
    <t xml:space="preserve">Renta de Oficina </t>
  </si>
  <si>
    <t>El concepto "Dado en Arrendamiento", se refiere a que Compañía celebró contrato de arrendamiento con fecha de 6 (seis) de junio de 2024 con la empresa denominada Servicios Turísticos Mazz, S.A. de C.V. "Grand Hotel Cantalagua Morelia", entregándole tanto el Inmueble como varios activos fijos para su operación.</t>
  </si>
  <si>
    <t>Ejercicio fiscal: 2025</t>
  </si>
  <si>
    <t>TOTAL PAGADO EN 2020 Y 2025</t>
  </si>
  <si>
    <t>IVA Causado enterado en el año 2020</t>
  </si>
  <si>
    <t>IVA Causado pendiente de pago ante el SAT hasta que el Grupo Hotelero H de A Sociedad Anónima de Capital Variable haga el pago correspondiente del adeudo que se tiene.</t>
  </si>
  <si>
    <t>1) SAT.- Pago Provisional Referenciado ISR, IVA, ISPT, Retenciones de ISR sobre Honorarios y Arrendamiento y Retenciones de IVA sobre Honorarios y Arrendamiento.</t>
  </si>
  <si>
    <t>3) Impuesto estatal del 3% sobre Erogaciones por Remuneración al Trabajo Personal (nómina).</t>
  </si>
  <si>
    <t>SUMA DE MOBILIARIO Y EQUIPO DE ADMINISTRACIÓN</t>
  </si>
  <si>
    <t>Monto de los Adeudos por Arrendamiento</t>
  </si>
  <si>
    <t>Adeudo facturado que aún queda pendiente de pago por parte del Grupo Hotelero H de A Sociedad Anónima de Capital Variable</t>
  </si>
  <si>
    <t>Suma 2022 y 2023</t>
  </si>
  <si>
    <t>DEPRECIACIÓN ACUMULADA DE BIENES INMUEBLES</t>
  </si>
  <si>
    <t>IVA Causado enterado (pagado) ante el SAT en el pago provisional del mes de abril del 2025 de acuerdo al pago de las rentas cubiertas con el depósito del mes de enero del presente.</t>
  </si>
  <si>
    <t>IVA Causado enterado al SAT</t>
  </si>
  <si>
    <t xml:space="preserve">IVA Causado enterado (pagado) ante el SAT en el pago provisional del mes de abril del 2025. </t>
  </si>
  <si>
    <t>Suma 2022 Y 2023</t>
  </si>
  <si>
    <t>Servicios personales</t>
  </si>
  <si>
    <t>Eventos Posteriores al Cierre del Ejercicio Anterior</t>
  </si>
  <si>
    <t>Se integran por:</t>
  </si>
  <si>
    <t>Activo Circulante</t>
  </si>
  <si>
    <t>Activo no Circulante</t>
  </si>
  <si>
    <t>La cuenta de Deudores Diversos a Largo Plazo está integrada por el inventario de alimentos, bebidas y enseres del taller de mantenimiento que la Compañía Inmobiliaria entregó a Servicios Turísticos Mazz, S.A. de C.V. "Grand Hotel Cantalagua Morelia", en el momento de dar inicio el arrendamiento del edifico para la operación de servicios del Hotel, el cual será devuelto en especie a la entrega del inmueble.</t>
  </si>
  <si>
    <t>Terrenos</t>
  </si>
  <si>
    <t>Otros Activos no Circulantes</t>
  </si>
  <si>
    <t>Compañía en este periodo no cuenta con Otros Activos no Circulantes.</t>
  </si>
  <si>
    <t xml:space="preserve"> Su integración es la siguiente:</t>
  </si>
  <si>
    <t xml:space="preserve">En este apartado se registra, entre otros, el IVA Causado facturado al arrendatario por concepto de Arrendamiento del Inmueble Hotelero, el cual se declara ante el SAT hasta que es efectivamente cobrado. </t>
  </si>
  <si>
    <t>Fianza del Comisario de Cinfotur</t>
  </si>
  <si>
    <t>Deposito en Garantía Servicios Turísticos Mazz, S:A: de C:V:</t>
  </si>
  <si>
    <t>En esta cuenta se refleja la Fianza del Comisario que por ley está obligado, la cual se hará la devolución al momento de la designación de un nuevo Comisario. Así como también está considerado el depósito en garantía de Servicios Turísticos Mazz, S.A. de C.V. "Grand Hotel Cantalagua Morelia". Su integración es la siguiente:</t>
  </si>
  <si>
    <t>Los  Estados  Financieros  de  los  entes  públicos,  proveen  de  información  financiera  a  los  Accionistas de la Empresa, a la Secretaría de Turismo, Secretaría de Finanzas y Administración y Secretaría de Contraloría del Gobierno del Estado, Tesorero y Comisario del H. Consejo de Administración respectivamente. El objeto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</si>
  <si>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 xml:space="preserve">Se aprobaron en el mes de julio de 2018, diversas Cédulas de Control Interno para llevar un control sobre las actividades y funciones de la Compañía, con la finalidad de detectar si se estaba cumpliendo con sus objetivos y metas en tiempo y forma; dichas cédulas fueron aprobadas por los miembros del Comité y en su mayoría fueron aplicadas en forma retroactiva a enero del mismo año.   Se cuenta también con un control interno denominado Programa Operativo Anual (POA) considerado como un medio de Evaluación del Desempeño, debidamente autorizado por los Órganos de Gobierno de la Compañía. </t>
  </si>
  <si>
    <t>Los Ingresos Preponderantes (propios) que tiene la Compañía es a través del Arrendamiento del Inmueble Hotelero de su propiedad, cuya renta es facturada mes a mes. También se obtienen ingresos por la renta de la Villa Michoacana.</t>
  </si>
  <si>
    <t>Se cuenta con 3 cuentas bancarias Eje; una es la cuentas de cheques, la cual se utiliza para realizar los pagos de gastos operativos; otra es la que se utiliza para los pagos de promoción turística y; la tercera se utiliza para el fondo de contingencia.</t>
  </si>
  <si>
    <t>A continuación se relacionan las cuentas que integran el rubro de Efectivo y Equivalentes:</t>
  </si>
  <si>
    <t>Dentro de este apartado se tiene el saldo facturado de la subcuenta del Grupo Hotelero H. de A., S.A. de C.V., arrendatario del Inmueble Hotelero de abril 2014 a abril 2024, pendientes de pago a la fecha.  En su momento se envió al Hotel oficio de notificación por el cobro de las rentas totales acumuladas adeudadas, así como para el cumplimiento de sus obligaciones contractuales.  La situación de este adeudo a la fecha se relaciona a continuación:</t>
  </si>
  <si>
    <t>Dentro de este rubro se encuentra la cuenta de Impuestos a Favor, la cual esta integrada por Retenciones de ISR Bancario, ISR por Pagos Provisionales Referenciados y Ret. 10% ISR S/Honorarios a favor. También se encuentra la cuenta de IVA Acreditable que está integrada por el IVA Acred. Efectivamente Pagado y el IVA Acred. Pendiente de Pagar.</t>
  </si>
  <si>
    <t>En este apartado, la cuenta que se maneja es Deudores Diversos a Largo Plazo.</t>
  </si>
  <si>
    <t>En este apartado se traspasó el monto historico de la cuenta de Edificios, cumpliendo con el clasificador por objeto del gasto, con la finalidad de darlo de alta en el apartado de Bienes Patrimoniales del Sistema de Contabilidad Gubernamental SAACG.net y así dar cumplimiento con las normatividad del CONAC.</t>
  </si>
  <si>
    <t>Se crearon cuentas basándose en el clasificador por objeto del gasto, con la finalidad de darlo de alta en el apartado de Bienes Patrimoniales del Sistema de Contabilidad Gubernamental SAACG.net y así dar cumplimiento con la normatividad del CONAC, realizando los traspasos correspondientes.   Se integra de la siguiente manera:</t>
  </si>
  <si>
    <t>El Activo fijo se deprecia conforme a los porcentajes (%) señalados en  la Ley del Impuesto Sobre la Renta, en forma mensual.</t>
  </si>
  <si>
    <t>Activos Diferidos</t>
  </si>
  <si>
    <t>Servicios personales por pagar a corto plazo</t>
  </si>
  <si>
    <t>Proveedores por pagar a corto plazo</t>
  </si>
  <si>
    <t>Retenciones y contribuciones por pagar a corto plazo</t>
  </si>
  <si>
    <t>Servicios Personales por Pagar a Corto Plazo</t>
  </si>
  <si>
    <t>La Reserva Legal está depositada en una cuenta de Inversión Bancaria y cada mes se obtienen intereses, los cuales se conocen hasta la emisión de los estados de cuenta bancarios y se registran en el mes que corresponden.</t>
  </si>
  <si>
    <t>Ingresos Contables no Presupuestarios</t>
  </si>
  <si>
    <t>Gastos Contables no Presupuestarios</t>
  </si>
  <si>
    <t>La disposición de presentar esta conciliación es de observancia obligatoria para los Entes Públicos, poderes Ejecutivo, Legislativo y Judicial de la Federación y de las Entidades Federativas, Órganos Autónomos de la Federación y de las Entidades Federativas, Ayuntamientos de los Municipios y las Entidades de la Administración Pública Paraestatal, ya sean Federales, Estatales o Municipales.</t>
  </si>
  <si>
    <t>Compañía Inmobiliaria tiene Cuentas de Orden Contables, referentes a la demanda interpuesta al Arrendatario "Grupo Hotelero H de A, S.A. de C.V.", por incumplimiento del Contrato celebrado, tanto en el pago de los ingresos, como de la entrega de documentación a la que se encuentra obligado. También se refleja la Fianza por parte de la arrendadora Servicios Turísticos Mazz, S.A. de C.V. "Grand Hotel Cantalagua Morelia" para garantizar el pago de las rentas correspondientes a las mensualidades comprendidas del día 06 (seis) de junio de 2025 al 05 (cinco) de junio de 2026 según lo estipulado en el contrato de arrendamiento vigente a la fecha.</t>
  </si>
  <si>
    <t>Cuentas de Orden Presupuestarias</t>
  </si>
  <si>
    <t>Egresos Presupuestarios no Contables</t>
  </si>
  <si>
    <t>Se crearon cuentas de Registro específicas dentro del Plan de Cuentas del sistema SAACG.NET, para cumplir con lo requerido por el SAT en conceptos de deducibilidad.</t>
  </si>
  <si>
    <t>Se integra de la siguiente manera:</t>
  </si>
  <si>
    <t>Debido a la revisión y solicitudes del SEVAC, se efectuó modificación en el Revalúo para manejar el valor catastral y así cumplir y mejorar la calificación del reactivo correspondiente.</t>
  </si>
  <si>
    <t>Debido a la revisión y solicitudes del SEVAC, se efectuó modificación en el Revalúo para manejar el valor catastral y estar en posibilidades de cumplir y mejorar la calificación del reactivo correspondiente.</t>
  </si>
  <si>
    <t>En esta cuenta no se tiene movimiento hasta el momento.</t>
  </si>
  <si>
    <t>Flujos de Efectivo de las Actividades de Inversion</t>
  </si>
  <si>
    <r>
      <rPr>
        <sz val="9"/>
        <rFont val="Arial"/>
        <family val="2"/>
      </rPr>
      <t>La Información Contable de Compañía esta firmada en cada página de la misma  y se incluye al final la siguiente leyenda</t>
    </r>
    <r>
      <rPr>
        <i/>
        <sz val="9"/>
        <rFont val="Arial"/>
        <family val="2"/>
      </rPr>
      <t xml:space="preserve">: “Bajo protesta de decir verdad declaramos que los Estados Financieros y sus notas, son razonablemente correctos y son responsabilidad del emisor”. </t>
    </r>
  </si>
  <si>
    <t>Otros Ingresos y Beneficios Varios</t>
  </si>
  <si>
    <t>Bancos/Tesoreria</t>
  </si>
  <si>
    <t>Otros Derechos a Recibir Efectivo o Equivalentes a Corto Plazo</t>
  </si>
  <si>
    <t>Otros Derechos a Recibir Efectivo o Equivantes a Corto Plazo</t>
  </si>
  <si>
    <t>Compañía no cuenta con manejo de inventarios, por lo cual no tiene un sistema de costeo y de valuación de inventarios.</t>
  </si>
  <si>
    <t>Inversiones Financieras a Largo Plazo</t>
  </si>
  <si>
    <t>Así mismo en este apartado la cuenta de Edificios se traspasó al apartado de Otros Bienes Inmuebles cumpliendo con el clasificador por objeto del gasto normativo, con la finalidad de darlo de alta en el apartado de Bienes Patrimoniales del Sistema de Contabilidad Gubernamental SAACG.net  y así dar cumplimiento a la normatividad del CONAC.</t>
  </si>
  <si>
    <t>Pasivos Diferidos a Corto Plazo</t>
  </si>
  <si>
    <t>Se consideró dentro de la cuenta de Revalúos, el avalúo realizado a los Bienes Inmuebles por parte de la Dirección de Patrimonio de Gobierno del Estado.</t>
  </si>
  <si>
    <t>1. La rescisión del contrato de arrendamiento</t>
  </si>
  <si>
    <t>2. La desocupación y entrega del inmueble objeto de arrendamiento</t>
  </si>
  <si>
    <t>3. Pago por la cantidad de $19,711,638.68 (Diecinueve millones setecientos once mil seiscientos treinta y ocho pesos 68/100 M.N.), por concepto de 16 meses de renta vencidas y adeudadas e impuesto al valor agregado, correspondientes de enero a diciembre del 2020, más las que se sigan generando, más el Impuesto al Valor Agregado, hasta la total desocupación del inmueble.</t>
  </si>
  <si>
    <t>4. Pago por la cantidad de $4,098,672.88 (Cuatro millones noventa y ocho mil seiscientos setenta y dos pesos 88/100 M.N.), por concepto de inversión anual mínima, correspondiente al año 2019.</t>
  </si>
  <si>
    <t>5. Pago por la cantidad de $4,214,583.35 (Cuatro millones doscientos catorce m il quinientos ochenta y tres pesos 35/100 M.N.), por concepto de inversión anual mínima, correspondiente al año 2020.</t>
  </si>
  <si>
    <t>6. Pago por la cantidad de $4,347,342.72 (Cuatro millones trescientos cuarenta y siete mil trescientos cuarenta y dos pesos 72/100 M.N.), por concepto de inversión mínima anual correspondiente al año 2021.</t>
  </si>
  <si>
    <t xml:space="preserve">7. Pago al corriente de los servicios, y </t>
  </si>
  <si>
    <t>8. Pago de gastos y costas (Sic).</t>
  </si>
  <si>
    <t xml:space="preserve">En la segunda sesión extraordinaria de la Asamblea General de Accionistas de fecha 27 de febrero del ejercicio 2023 se autoriza dejar de emitir Comprobantes Fiscales Digitales por Internet (CFDI) sobre los servicios de arrendamiento otorgados al Grupo Hotelero H. de A., S.A. de C.V. derivado de la sentencia definitiva notificada mediante oficio CJDG/DACL/DJCM/331/2023 en el cual  la Consejería Jurídica notifica con relación al Juicio sumarísimo civil número 487/2021 tramitado ante el Juzgado Octavo de Primera Instancia en Materia Civil de este Distrito Judicial de Morelia, Michoacán, que sobre rescisión de contrato de arrendamiento y otras prestaciones, promovió esta Compañía Inmobiliaria Fomento Turístico de Michoacán”, S.A. de C.V., en contra de “Grupo Hotelero H. de A. “, S.A. de C.V. y “Hostales de América”, S.A. de C.V.;  con fecha 26 de enero del presente año se dictó sentencia definitiva del referido juicio sumarísimo y mediante el cual se declaró fundada la acción promovida por “Compañía Inmobiliaria Fomento Turístico de Michoacán”, S.A. de C.V., condenando a las partes demandadas a la totalidad de las prestaciones reclamadas en dicho juicio, consistentes en: 
 </t>
  </si>
  <si>
    <r>
      <t xml:space="preserve">En el año de 1984 el Titular de Poder Ejecutivo Ing. Cuauhtémoc Cárdenas Solórzano, asistido por el Secretario de Gobierno Lic. Cristóbal Arias Solís y los Organismos Públicos Descentralizados que fungen como Accionistas de la Compañía: “Fomento Turístico de Michoacán”, “Centro de Convenciones de Morelia”, “Fondo Mixto para el Fomento Industrial de Michoacán” y “El Parque Zoológico Benito Juárez”, con fecha del 4 de octubre, formalizaron un Contrato de Sociedad Mercantil de una empresa a la que denominaron Compañía Inmobiliaria Fomento Turístico de Michoacán S.A. de C.V., (Compañía) constituida mediante la Escritura Pública Nº 2542, pasada ante la fe del Lic. Octavio Peña Torres, Notario Público Nº 52, con ejercicio en la ciudad de Morelia Michoacán, siendo su objeto social actual </t>
    </r>
    <r>
      <rPr>
        <b/>
        <sz val="9"/>
        <rFont val="Arial"/>
        <family val="2"/>
      </rPr>
      <t xml:space="preserve">“La construcción, administración, arrendamiento de hoteles, servicios, compra-venta de terrenos turísticos y demás servicios conexos que contribuyan al desarrollo turístico de Michoacán” </t>
    </r>
    <r>
      <rPr>
        <sz val="9"/>
        <rFont val="Arial"/>
        <family val="2"/>
      </rPr>
      <t>con un capital social suscrito y totalmente pagado de $200,000,000.00 (DOSCIENTOS MILLONES DE PESOS 00/100 M. N.) de moneda de cuño corriente a la fecha de su constitución (viejos pesos), el cual ha sufrido diversos aumentos a la fecha.</t>
    </r>
  </si>
  <si>
    <r>
      <t xml:space="preserve">Objeto social actual: </t>
    </r>
    <r>
      <rPr>
        <b/>
        <sz val="9"/>
        <rFont val="Arial"/>
        <family val="2"/>
      </rPr>
      <t>Construcción, Administración, Arrendamiento de Hoteles y Servicios Turísticos, Compra-Venta de Terrenos Turísticos y Otros Inmuebles, Promoción Turística y demás Servicios Conexos que contribuyan al Desarrollo Turístico de Michoacán.</t>
    </r>
  </si>
  <si>
    <r>
      <t xml:space="preserve">El inicio de sus actividades fue la construcción de un edificio dedicado a la hotelería, ubicado en terrenos contiguos al Centro de Convenciones de Morelia, el cual se  operó de manera directa por la Compañía hasta febrero del año 1998.   A partir del 1º de marzo de 1998 se celebró contrato de arrendamiento del inmueble hotelero, propiedad de la Inmobiliaria con Grupo Posadas, a fin de seguir cumpliendo con el objeto social, a través de este Corporativo que contaba con capital suficiente para garantizar la inversión requerida en el reacondicionamiento y funcionamiento de la unidad hotelera, con el propósito de convertirlo en el más importante polo de atracción turística de Morelia, operando con el nombre de </t>
    </r>
    <r>
      <rPr>
        <b/>
        <sz val="9"/>
        <rFont val="Arial"/>
        <family val="2"/>
      </rPr>
      <t xml:space="preserve">“Hotel Fiesta Inn”; </t>
    </r>
    <r>
      <rPr>
        <sz val="9"/>
        <rFont val="Arial"/>
        <family val="2"/>
      </rPr>
      <t>una vez finalizado ese contrato se formalizó uno nuevo con la cadena de hoteles ”</t>
    </r>
    <r>
      <rPr>
        <b/>
        <sz val="9"/>
        <rFont val="Arial"/>
        <family val="2"/>
      </rPr>
      <t>Best Western”</t>
    </r>
    <r>
      <rPr>
        <sz val="9"/>
        <rFont val="Arial"/>
        <family val="2"/>
      </rPr>
      <t xml:space="preserve">, por un período de 10 años 7 meses; terminado este contrato se firmó un nuevo contrato con el hotel donominado </t>
    </r>
    <r>
      <rPr>
        <b/>
        <sz val="9"/>
        <rFont val="Arial"/>
        <family val="2"/>
      </rPr>
      <t>"Grand Hotel Cantalagua Morelia"</t>
    </r>
    <r>
      <rPr>
        <sz val="9"/>
        <rFont val="Arial"/>
        <family val="2"/>
      </rPr>
      <t xml:space="preserve"> por un período de 10 (díez) años, con el propósito de convertirlo en un hotel 5 (cinco) estrellas.</t>
    </r>
  </si>
  <si>
    <t>En el rubro de Inversiones temporales (hasta 3 meses), se contemplan 2 cuentas de Inversiones: 1) Inversión destinada para el Fondo de Contingencia.   2) Reserva Legal, cumpliendo lo estipulado en el artículo 20° de la Ley General de Sociedades Mercantiles.</t>
  </si>
  <si>
    <t>Total de Terrenos</t>
  </si>
  <si>
    <t>Total  otros bienes Inmuebles</t>
  </si>
  <si>
    <t>Total Bienes Inmuebles, Infraestructura y Construcciones en Proceso</t>
  </si>
  <si>
    <t>A continuación se relaciona su integracion:</t>
  </si>
  <si>
    <t>Depreciacion acumulada de Bienes Inmuebles</t>
  </si>
  <si>
    <t>Depreciación acumulada de Bienes Muebles</t>
  </si>
  <si>
    <t>Amortización acumulada de Activos Intangibles</t>
  </si>
  <si>
    <t>Depreciación, Deterioro y Amortización Acumulada de Bienes</t>
  </si>
  <si>
    <t>Su integracion es como sigue:</t>
  </si>
  <si>
    <t>Materiales y Suministros y Servicios Generales</t>
  </si>
  <si>
    <t>Se encuentra integrado por los Anticipos a Largo Plazo, que corresponden a los pagos provisionales acumulados del ejercicio 2025 por concepto del impuesto del ISR del ejercicio  como persona moral, así como los Anticipos de I.S.R. sobre los rendimientos bancarios, montos que serán considerados para el cálculo de la declaración anual del ISR 2025.</t>
  </si>
  <si>
    <t>Flujos de Efectivo de las Actividades de Operación</t>
  </si>
  <si>
    <t>Otros ingresos contables no presupuestarios</t>
  </si>
  <si>
    <t>Mobiliario y Equipo de Administración</t>
  </si>
  <si>
    <t>1. TOTAL DE EGRESOS PRESUPUESTARIOS</t>
  </si>
  <si>
    <t xml:space="preserve">2. Menos Egresos Presupuestarios No Contables </t>
  </si>
  <si>
    <t>3. Mas Gastos Contables No Presupuestarios</t>
  </si>
  <si>
    <t>Estimaciones, Depreciaciones, Deterioros, Obsolescencia y Amortizaciones</t>
  </si>
  <si>
    <t>Otros Gastos</t>
  </si>
  <si>
    <t>Otros Gastos Contables No Presupuestarios</t>
  </si>
  <si>
    <t>1. TOTAL DE INGRESOS PRESUPUESTARIOS</t>
  </si>
  <si>
    <t>2. Más Ingresos Contables No Presupuestarios</t>
  </si>
  <si>
    <t>3. Menos Ingresos Presupuestarios No Contables</t>
  </si>
  <si>
    <t>CONCILIACION ENTRE LOS INGRESOS PRESUPUESTARIOS Y CONTABLES</t>
  </si>
  <si>
    <t>El saldo de esta partida corresponde a diferencias entre el importe de recibos de nómina y el importe efectivamente pagado, por $0.71, así como a $7.65 de diferencia entre la cuota obrera retenida a empleados y lo determinado en el SUA y enterado al IMSS.</t>
  </si>
  <si>
    <t>CONCILIACION ENTRE LOS EGRESOS PRESUPUESTARIOS Y LOS GASTOS CONTABLES</t>
  </si>
  <si>
    <t>4. TOTAL DE INGRESOS CONTABLES</t>
  </si>
  <si>
    <t>4. TOTAL DE GASTOS CONTABLES</t>
  </si>
  <si>
    <t>Se realizan los pagos de obligaciones fiscales y laborales en base a los calendarios establecidos por parte del SAT, IMSS e Infonavit y Administración Local de Rentas, así como el pago de servicios mensuales y bimestrales.</t>
  </si>
  <si>
    <t xml:space="preserve">Con la finalidad de que se cumplan los objetivos y metas de la empresa, se diseñaron y elaboraron las Cédulas de Control Interno por concepto, actividades y funciones de cada área, con el fin de asegurar de manera razonable la generación de información financiera, presupuestal y de operación confiable, oportuna y suficiente, para cumplir con nuestro marco jurídico.  </t>
  </si>
  <si>
    <t>Se hace la entrega Trimestral de los Formatos de Transparencia en la fecha estipulada por parte de la Dirección de Transparencia y la Revisión de estos formatos por parte del IMAP, en las fechas que ellos establecen.</t>
  </si>
  <si>
    <t>Se le da seguimiento y atención a las reuniones, solicitudes de información e instrucciones derivadas de las Reuniones de Gabinete. Se convocan y llevan a cabo como mínimo 4 sesiones ordinarias de cada uno de los Órganos de Gobierno, realizando informes de las acciones emprendidas y avances de la situación que guarda la Entidad, solicitando en su caso, su aprobación</t>
  </si>
  <si>
    <t>Se revisa y da seguimiento a la ejecución del presupuesto aprobado, a las adquisiciones y control vehicular de la plataforma del CADPE.</t>
  </si>
  <si>
    <r>
      <t xml:space="preserve">En Acta de Asamblea General Extraordinaria de Accionistas celebrada el 25 de noviembre del año 2012 se modificó el objeto social de la Compañía Inmobiliaria Fomento Turístico de Michoacán, S.A. de C.V., quedando de la siguiente manera: </t>
    </r>
    <r>
      <rPr>
        <b/>
        <sz val="9"/>
        <rFont val="Arial"/>
        <family val="2"/>
      </rPr>
      <t>"Construcción, Administración y Arrendamiento de Hoteles y Servicios Turísticos, Compra-Venta de Terrenos Turísticos y Otros Inmuebles, Promoción Turística y Demás Servicios Conexos que Contribuyan al Desarrollo Turístico de Michoacán"</t>
    </r>
    <r>
      <rPr>
        <sz val="9"/>
        <rFont val="Arial"/>
        <family val="2"/>
      </rPr>
      <t>.</t>
    </r>
  </si>
  <si>
    <t>En enero de 2025 se recibió un importe que corresponde a la ejecución de la sentencia con  motivo del embargo precautorio en grado de intervención que se ejecutó dentro del Juicio Sumarísimo Civil número 487/2021.   A continuación se enlistan algunos antecedentes:</t>
  </si>
  <si>
    <t>Total Depreciación, Deterioro y Amortización Acumulada de Bienes</t>
  </si>
  <si>
    <t>Dentro de este apartado se tiene el I.V.A. del saldo facturado de la subcuenta del Grupo Hotelero H. de A., S.A. de C.V., arrendatario del Inmueble Hotelero de abril 2014 a abril 2024, por las facturas emitidas pendientes de pago a la fecha. En su momento se envió al Hotel oficio de notificación por el cobro de las rentas totales acumuladas adeudadas, así como para el cumplimiento de sus obligaciones contractuales. La situación del I.V.A. causado de este adeudo se relaciona a continuación:</t>
  </si>
  <si>
    <t>No. De  Convenio</t>
  </si>
  <si>
    <t>Participantes</t>
  </si>
  <si>
    <t>Objetivo</t>
  </si>
  <si>
    <t>Importe de participación autorizado</t>
  </si>
  <si>
    <t>Secretaría de Turismo;   Compañía Inmobiliaria Fomento Turístico de Michoacán, S.A. de C.V.;  Jóvenes Color a México, A.C.</t>
  </si>
  <si>
    <t>EJ/DP/135/2025</t>
  </si>
  <si>
    <t>EJ/DP/128/2025</t>
  </si>
  <si>
    <t>Fecha de Convenio</t>
  </si>
  <si>
    <t>EVENTO: 23o. FESTIVAL INTERNACIONAL DE CINE DE MORELIA</t>
  </si>
  <si>
    <t>EJ/DP/130/2025</t>
  </si>
  <si>
    <t>Secretaría de Turismo;   Compañía Inmobiliaria Fomento Turístico de Michoacán, S.A. de C.V.;  Festival de Música Miguel Bernal Jiménez A.C.</t>
  </si>
  <si>
    <t>Secretaría de Turismo;   Compañía Inmobiliaria Fomento Turístico de Michoacán, S.A. de C.V.;  Festival Internacional de Cine en Morelia, A.C.</t>
  </si>
  <si>
    <t>EVENTO: 37o. FESTIVAL DE MUSICA DE MORELIA MIGUEL BERNAL JIMÉNEZ</t>
  </si>
  <si>
    <t>EJ/DP/131/2025</t>
  </si>
  <si>
    <t>Secretaría de Turismo;   Compañía Inmobiliaria Fomento Turístico de Michoacán, S.A. de C.V.;  Morelia Gourmet A.C.</t>
  </si>
  <si>
    <t>EVENTO: 19o. FESTIVAL DE TRADICIONES DE VIDA Y MUERTE XCARET 2025</t>
  </si>
  <si>
    <t>EVENTO: FESTIVAL INTERNACIONAL DE GASTRONOMÍA Y VINO DE MÉXICO, MORELIA EN BOCA 2025</t>
  </si>
  <si>
    <t>EJ/SP/121/2025</t>
  </si>
  <si>
    <t xml:space="preserve">Secretaría de Turismo;   Compañía Inmobiliaria Fomento Turístico de Michoacán, S.A. de C.V. </t>
  </si>
  <si>
    <t>Importe Pagado        (Sin impuestos)</t>
  </si>
  <si>
    <t>Importe Total Pagado</t>
  </si>
  <si>
    <t>1.- Compra de pasajes aéreos para el traslado de hasta 225 personas de la ciudad de Morelia hacía el aeropuerto internacional de Cancún, en el Estado de Quintana Roo.</t>
  </si>
  <si>
    <t>2.- Contratación de presentaciones artísticas.</t>
  </si>
  <si>
    <t>3.- Servicios de instalación de 6 altares monumentales</t>
  </si>
  <si>
    <t>-Vehículos y Equipos Terrestres destinados a servicios públicos y la operación de programas públicos</t>
  </si>
  <si>
    <t xml:space="preserve">Los Estados Financieros que se generan cada mes, se entregan a más tardar el día 10 o siguiente día hábil del mes posterior de acuerdo a la normatividad vigente, ante la Secretaría de Finanzas y Administración, así como a la Secretaría de Contraloría del Gobierno del Estado.     </t>
  </si>
  <si>
    <t>Los puntos 2 y 3 se llevaron a cabo mediante el contrato EJ/DP/135/2025:</t>
  </si>
  <si>
    <t>TOTALES DE CONVENIOS</t>
  </si>
  <si>
    <t>En este apartado se registran las prestaciones laborales de los trabajadores de la Compañía, asi como las retenciones de las mismas, tales como cuotas obreras al imss, mismas que corresponden el saldo actual.</t>
  </si>
  <si>
    <t>TOTAL CONVENIOS</t>
  </si>
  <si>
    <t>Vehículos y Equipo de Transporte</t>
  </si>
  <si>
    <t>Consideraciones fiscales: se enlistan las contribuciones a las que está obligado a pagar o retener según sea el caso:</t>
  </si>
  <si>
    <t>5) Refrendo Anual (estatal) por los 3 vehículos propiedad del ente.</t>
  </si>
  <si>
    <t>El día 11 de marzo del presente año se recibió el oficio CJDG/DACL/801/2025 de la Consejería Jurídica del Despacho del Gobernador de Michoacán, de la Dirección de Asuntos Constitucionales y Legales informando que el depósito recibido en el mes de enero de 2025 por la cantidad de $23,573,201.24 (Veintitrés millones quinientos setenta y tres mil doscientos un pesos 24/100 M.N.) corresponden al pago de rentas vencidas del Grupo Hotelero H de A, SA de CV., en base a esto se realizó la corrección contable correspondiente. Dicho importe corresponde a la ejecución de la sentencia con  motivo del embargo precautorio en grado de intervención que se ejecutó dentro del Juicio Sumarísimo Civil número 487/2021.</t>
  </si>
  <si>
    <t>En Sesiones de Asamblea General de Accionistas y H. Consejo de Administración del 03 de septiembre de 2021 y del 17 de diciembre de 2021, se autorizaron varios traspasos de la cuenta de Inversion de Fondo de Contigencia a la cuenta Eje de cheques para hacer frente a los gastos operativos de los meses de agosto a diciembre del 2021, de todo el ejercicio de 2022, de todo el ejercicio de 2023 y hasta el 06 de junio de 2024, por no contar con la liquidez necesaria  para solventarlos.  Lo anterior debido a que el arrendatario del inmueble Hotelero "Grupo Hotelero H. de A., S.A. de C.V." no había pagado las rentas que adeudaba a esta Compañia, comprometiendose el Titular que en el momento de cobrar el total del adeudo se reintegraran dichos montos a la cuenta de Inversion de Fondo de Contigencia.   Derivado de la recuperación de parte del adeudo de rentas vencidas recibido en enero de 2025, y con la correspondiente autorización de los Organos de Gobierno de la Compañía emitida en el mes de abril, en el mes de julio de 2025 se reintegraron al Fondo de Contingencia el importe total adeudado por ese concepto.  Asimismo, se transfirieron también los importes correspondientes a las aportaciones al Fondo pendientes de realizar, de los periodos II trimestre de 2020 y hasta el II trimestre de 2024, en una exhibición y, en otra lo correspondiente al III trimestre de 2024 y hasta el II trimestre de 2025, mismos que no se habían cubierto por la falta de liquidez mencionada. En el mes de noviembre de 2025 se transfirió el importe correspondiente al III trimestre de 2025.</t>
  </si>
  <si>
    <t>Durante el mes de junio de 2022, se creó la cuenta de terrenos basándose  en el clasificador por objeto del gasto, con la finalidad de poder darlo de alta en el apartado de Bienes Patrimoniales del Sistema de Contabilidad Gubernamental SAACG.net y así dar cumplimiento con lo establecido en el CONAC, integrándose de la siguiente manera:</t>
  </si>
  <si>
    <t>En esta cuenta se registran pagos y adeudos con proveedores derivados de los gastos operativos de la Compañía.  Durante el período se han efectuado pagos de servicios telefónicos, impuesto predial, refrendo anual de calcomanía 2025 y mantenimiento de los dos vehículos propiedad de Cinfotur, comisiones bancarias, pago de renta de estacionamiento, entre otros gastos.</t>
  </si>
  <si>
    <t>CIFMT/002/2025</t>
  </si>
  <si>
    <t>EVENTO: VILLA NAVIDEÑA 2025-2026</t>
  </si>
  <si>
    <t>AL 31 DE DICIEMBRE 2025</t>
  </si>
  <si>
    <t>Las presentes Notas, forman parte de los Estados Financieros, que corresponden del 01 de enero al 31 de Diciembre de 2025 y se desglosan de la siguiente manera:</t>
  </si>
  <si>
    <t>La finalidad del convenio fue la aportación económica, por parte de la Inmobiliaria a la Asociación, para contribuir en la realización del 23o.Festival Internacional de Cine de Morelia,  realizado del 10 al 19 de octubre de 2025, en Morelia, Michoacán, con el objetivo de promocionar el turismo cinematográfico, así como los atractivos turísticos, artísticos y culturales del Estado de Michoacán, y difundir la marca turística "Michoacán, el Alma de México". Evento Concluido.</t>
  </si>
  <si>
    <t>En sesiones de los Órganos de Gobierno de esta Entidad, celebradas el día 30 de noviembre de 2022, se nombró como nuevo Encargado de Despacho de la Dirección General de Compañía Inmobiliaria al Lic Gustavo Adolfo Mendoza García, para que asumiera el cargo el día 01 de enero de 2023, realizándose la entrega - recepción de los titulares entrante y saliente en su momento.</t>
  </si>
  <si>
    <t>Principal actividad: La Compañía tiene en la actualidad como actividad preponderante utilizar los Ingresos que se perciben por el arrendamiento del inmueble hotelero, previo el cumplimiento de sus obligaciones fiscales, laborales y legales, en cooperar y contribuir con el Sector Turístico del Estado y en los términos de su objeto social, a la promoción turística del Estado, principalmente al Turismo Social y a las  determinaciones que sobre este particular, los órganos de Gobierno de la Empresa instruyan a la Dirección General.</t>
  </si>
  <si>
    <t>Por lo anterior la Dirección de Contabilidad de la Secretaría antes mencionada, bajo el cargo en ese momento del C.P. José Antonio Hernández Aguirre, nos informó que debemos apegarnos a lo establecido en la Ley General de Contabilidad Gubernamental; así mismo, se informa que al encontrarse la empresa en este supuesto, queda relevada de llevar contabilidad electrónica ante el SAT, a partir del ejercicio 2015.</t>
  </si>
  <si>
    <t>La Compañía Inmobiliaria cuenta con una Inversión para el Fondo de Contingencia, misma que se va incrementando cada trimestre para cubrir las liquidaciones tanto del personal que labora en la misma empresa, así como en caso de requerirse, a los empleados que laboran en el Inmueble Hotelero arrendado a la empresa denominada Servicios Turísticos Mazz, S.A. de C.V.   Dicho monto se estuvo disminuyendo según acuerdos tomados en sesiones de Asamblea General de Accionistas y H. Consejo de Administración de fecha 03 de septiembre de 2021 y del 17 de diciembre de 2021, en los que se emitieron acuerdos de autorización para tomar recursos de este Fondo de Contingencia, al no contar con la liquidez necesaria para solventar los gastos de ese ejercicio y de los ejercicios subsecuentes, en tanto el arrendatario del Inmueble Hotelero "Grupo Hotelero H de A, SA de CV" realizara el pago de las rentas que adeudaba a esta Compañía.  Se realizaron los traspasos autorizados a la cuenta Eje de cheques, montos para realizar los pagos de los gastos operativos de todo ese año, tambien para el ejercicio 2022, para el ejercicio 2023 y hasta el mes de junio de 2024, comprometiéndose el Titular que en el momento de cobrar el total del adeudo se reintegraran dichos montos a la cuenta de Inversión de Fondo de Contingencia.  Derivado de la recuperación de parte del adeudo de rentas vencidas recibido en enero de 2025, y con la correspondiente autorización de los Organos de Gobierno de la Compañía emitida en el mes de abril de 2025, en el mes de julio de 2025 se reintegraron al Fondo de Contingencia el importe total adeudado por ese concepto.  Asimismo, se transfirieron también los importes correspondientes a las aportaciones al Fondo pendientes de realizar de los periodos II trimestre de 2020 y hasta el II trimestre de 2024, en una exhibición y, en otra lo correspondiente al III trimestre de 2024 y hasta el II trimestre de 2025. En el mes de noviembre de 2025 se transfiere la aportación al Fondo de Contingencia correspondiente al III trimestre de 2025.</t>
  </si>
  <si>
    <t>La Compañía obtiene ingresos propios por el arrendamiento del Inmueble Hotelero de su propiedad,  arrendado a la empresa denominada Servicios Turísticos Mazz, S.A. de C.V, desde el 06 de junio de 2024, los cuales comienza a cobrar a partir del mes de julio 2024.  A esta fecha aún siguen pendientes de cobro los ingresos por las rentas de abril de 2022 y hasta mayo de 2024, correspondiente al arrendatario Grupo Hotelero H. de A, S.A. de C.V., que en Juicio sumarísimo civil número 487/2021 tramitado ante el Juzgado Octavo de Primera Instancia en Materia Civil de este Distrito Judicial de Morelia, Michoacán, sobre rescisión de contrato de arrendamiento y otras prestaciones promovió  la Compañía.</t>
  </si>
  <si>
    <t>Se elabora y presenta el Presupuesto Anual POA ante los Órganos de Gobierno, para su aprobación; en caso de modificaciones posteriores, se realizan los ajustes pertinentes al presupuesto que se autoriza al inicio del ejercicio.</t>
  </si>
  <si>
    <t>La cuenta de Otros Ingresos reflejó en el mes de enero de 2025 un depósito bancario realizado por la Depositaria C. Tzitzi Erandi Becerra Moreno, por concepto de recuperación dentro del Juicio 487/2021, quedando pendiente a la fecha del cierre de ese mes por parte del área jurídica, a que conceptos se iban a aplicar del adeudo que tiene el Hotel Best Western con está Compañía.   El día 11 de marzo del año en curso se recibió el oficio CJDG/DACL/801/2025 de la Dirección de Asuntos Constitucionales y Legales, de la Consejería Jurídica del Despacho del Gobernador de Michoacán, informando que el depósito que se recibió en el mes de enero de 2025 por la cantidad de $23,573,201.24 (Veintitrés millones quinientos setenta y tres mil doscientos un pesos 24/100 M.N.) corresponde a pago de rentas vencidas del Grupo Hotelero H. de A., S.A. de C.V..; en base a esto se realizó la correccion del registro contable correspondiente. Dicho importe corresponde a la ejecución de la sentencia con  motivo del embargo precautorio en grado de intervención que se ejecutó dentro del Juicio Sumarísimo Civil número 487/2021.</t>
  </si>
  <si>
    <t>Compañía obtiene ingresos por concepto de intereses bancarios por el rendimiento de las cuentas de Inversión que se tienen.</t>
  </si>
  <si>
    <t>Es la contabilización de los gastos operativos propios de la Compañía, así como el pago de la promoción turística generada a través de la firma de convenios y/o contratos celebrados con la Secretaría de Turismo del Gobierno del Estado, con el Instituto del Artesano Michoacano, con Fomento Turístico de Michoacán, o con algunos proveedores, según sea el caso.</t>
  </si>
  <si>
    <t>Gastos de Funcionamiento</t>
  </si>
  <si>
    <t>Este apartado se integra con los conceptos relacionados a continuación:</t>
  </si>
  <si>
    <t>En este rubro se pagan los servicios  de  personal para atender la operación actual propia de la Compañía, cuyo importe al cierre de mes es por $417,692.72.</t>
  </si>
  <si>
    <t>Importe Ejercido        (Sin impuestos)</t>
  </si>
  <si>
    <t>EJ/SDT/222/2025</t>
  </si>
  <si>
    <t>Compañía Inmobiliaria Fomento Turístico de Michoacán, S.A. de C.V.;   Secretaría de Turismo.</t>
  </si>
  <si>
    <t>La aportación económica, por parte de la inmobiliaria, se destinó para:</t>
  </si>
  <si>
    <t>Este convenio por $1,889,260.00 tuvo como finalidad la aportación económica, por parte de la Inmobiliaria  a la Asociación para contribuir en la representación de la noche de muertos y tradiciones michoacanas, en el marco del 19o. Festival de Tradiciones de Vida y Muerte Xcaret, en su edición 2025, el cual se llevó a cabo los días 30 y 31 de octubre y 1 y 2 de noviembre de 2025, en las instalaciones del Parque Xcaret, ubicado en el Km. 282 de la carretera Chetumal-Puerto Juárez, en el Estado de Quintana Roo, y difundió la marca turística "Michoacán el Alma de México".</t>
  </si>
  <si>
    <t>Este convenio tuvo como finalidad la colaboración de las partes para contribuir en la realización del evento de promoción turística Villa Navideña 2025-2026, mismo  que se llevó a cabo del 13 de diciembre de 2025 al 07 de enero de 2026, en las instalaciones del Centro de convenciones y Exposiciones de Morelia (CECONEXPO). Compañía llevó a cabo la contratación y pago del evento y la Secretaría realizó la ejecución logística del mismo.</t>
  </si>
  <si>
    <t>Compañía Inmobiliaria Fomento Turístico de Michoacán, S.A. de C.V.;   Rosalva Tamayo Mota</t>
  </si>
  <si>
    <t>La Inmobiliaria contrató al Prestador de Servicios para que realizara el servicio integral para llevar a cabo el evento denominado "Villa Navideña 2025-2026, en las instalaciones del Centro de Convenciones y Exposiciones de Morelia (Ceconexpo), el cual se le detalló en anexos entregados.</t>
  </si>
  <si>
    <t>CIFMT/001/2025</t>
  </si>
  <si>
    <t>CONVENIO DE PAGO DE PRESTACIONES</t>
  </si>
  <si>
    <t xml:space="preserve">Compañía otorga al Gobierno del Estado, a través de la Secretaría de Turismo, recursos para la promoción turística.  Para promocionar al Estado la Secretaría de Turismo participa y/o organiza eventos de diversa indole; en los eventos que se considera necesario, la Secretaría pide su participación a la Compañía, la cual, de acuerdo a su disponibilidad de recursos para llevar a cabo estos proyectos de promoción turística somete a autorización de sus Órganos de Gobierno cada uno de ellos y, ya con la autorizacion respectiva, se firman Convenios de Colaboración entre las partes involucradas.  Además de los convenios de promoción turística se pueden llevar a cabo, algunos otros convenios, debidamente autorizados por los Organos de Gobierno de la Compañia.  </t>
  </si>
  <si>
    <t>A la fecha del cierre de mes los convenios que se llevaron a cabo o se tienen en ejecución, por un importe ejercido de $21,798,560.89 y su situación, se relacionan a continuación:</t>
  </si>
  <si>
    <t>La mayoría de las acciones llevadas a cabo en la firma de estos convenios están enfocadas a posicionar al Estado de Michoacán como un destino lider en turismo, convirtiendolo en un medio eficaz para la integración social, cultural y ecónomica del Estado, generando un aumento en la afluencia turística y en la derrama económica de la Entidad.</t>
  </si>
  <si>
    <t>Deudores Diversos por Cobrar a Corto Plazo</t>
  </si>
  <si>
    <t>Otras cuentas por pagar a corto plazo</t>
  </si>
  <si>
    <t>Cuentas por pagar a corto plazo</t>
  </si>
  <si>
    <t>Provisiones a Corto Plazo</t>
  </si>
  <si>
    <t>Otros Pasivos a Corto Plazo</t>
  </si>
  <si>
    <t>La cantidad reportada corresponde a la provisión que se registró para otorgar un apoyo económico a la Secretaría de Turismo para dar continuidad a las acciones de difusión turística de Michoacán, mediante la instalación y operación de 120 pantallas touchscreen de 14" distribuidas en los front desk de hoteles ubicados en las principales ciudades del Estado, por un monto de $2,000,000.00 (Dos millones de pesos 00/100 m. n.), mas el I.V.A. correspondiente, de conformidad con la solicitud presentada mediante oficio OST/333/2025, de fecha 31 de octubre de 2025, y aprobado en la Cuarta Sesión Ordinaria y Extraordinaria de la Asamblea General de Accionistas y del Consejo de Administración, ambas celebradas el 18 de diciembre de 2025, en sus acuerdos SO-AGA-04/18-12-2025/06 y SO-HCA-04/18-12-2025/06, respectivamente.</t>
  </si>
  <si>
    <t>La cantidad reportada corresponde a las contribuciones y retenciones por pagar y al deposito en garantía otorgado por Servicios Turisticos Mazz, S.A. de C.V., arrendador del inmueble hotelero propiedad de la Compañía, así como a la provisión que se registró para otorgar un apoyo económico a la Secretaría de Turismo para dar continuidad a las acciones de difusión turística de Michoacán, mediante la instalación y operación de 120 pantallas touchscreen de 14" distribuidas en los front desk de hoteles ubicados en las principales ciudades del Estado, por un monto de $2,000,000.00 (Dos millones de pesos 00/100 m. n.), mas el I.V.A. correspondiente, de conformidad con la solicitud presentada mediante oficio OST/333/2025, de fecha 31 de octubre de 2025, y aprobado en la Cuarta Sesión Ordinaria y Extraordinaria de la Asamblea General de Accionistas y del Consejo de Administración, ambas celebradas el 18 de diciembre de 2025, en sus acuerdos SO-AGA-04/18-12-2025/06 y SO-HCA-04/18-12-2025/06, respectivamente.</t>
  </si>
  <si>
    <t>Este convenio tiene como finalidad el cumplimiento por parte de la Compañía, de clausulas que se tienen dentro del Contrato de Arrendamiento firmado con Servicios Turísticos MAZZ, S.A. De C.V., arrendador a partir del 06 de junio de 2024 del Hotel propiedad de la Compañía. en las cuáles la Compañía se compromete al pago de liquidación de los empleados que se tenían contratados a esa fecha, de su fecha de ingreso y hasta el 06 de junio de 2024, obligación que el anterior arrendador no cumplió.</t>
  </si>
  <si>
    <t>Se revisa y se le da el seguimiento oportuno al Buzón de Quejas y Denuncias.</t>
  </si>
  <si>
    <t xml:space="preserve">En cuanto a los diversos cómites a los que se tienen obligación su integración, se relaciona su situación actual: a) Comité de transparencia: comité integrado, sin embargo por el cambio de titular de la Compañía, y por la contratación de empleados, se estan realizando los trámites para su  renovación. b) De los demás comités, comite de control interno, comité de ética, etc., no se tenían integrados por la falta de personal, a la fecha se están realizando los trámites para la integración de cada uno de ellos. </t>
  </si>
  <si>
    <t xml:space="preserve">Se le da seguimiento a la inversión en acciones de Promoción Turística, autorización, recepción de expedientes, su pago correspondiente, entre otras.    </t>
  </si>
  <si>
    <t xml:space="preserve">Se elaboran y en su caso se revisan los convenios y contratos derivados de las actividades propias de la Entidad.  </t>
  </si>
  <si>
    <r>
      <t>A</t>
    </r>
    <r>
      <rPr>
        <i/>
        <sz val="9"/>
        <color rgb="FF000000"/>
        <rFont val="Arial"/>
        <family val="2"/>
      </rPr>
      <t xml:space="preserve">deudos pagados con los depositos recibidos, según se relaciona a continuacion:  De 2020,  por un total de $1,411,561.25, de fechas 14 de octubre, 13 de noviembre y 14 de diciembre de 2020, por $317,658.03, $539,886.00 y $554,017.22 respectivamente.   De 2025, por un total de $32,372,200.54, importe que corresponde a la ejecución de la sentencia con  motivo del embargo precautorio en grado de intervención que se ejecutó dentro del Juicio Sumarísimo Civil número 487/2021, por parte de la Depositaria C. Tzitzi Erandi Becerra Moreno, importe que se recibió de la siguiente manera: Depósito de fecha 31 de enero de 2025 por la cantidad de $23,573,201.24 (Veintitrés millones quinientos setenta y tres mil doscientos un pesos 24/100 M.N.), y que de acuerdo al oficio CJDG/DACL/801/2025 de la Dirección de Asuntos Constitucionales y Legales  de la Consejería Jurídica del Despacho del Gobernador, recibido el día 11 de marzo del presente, corresponden al pago de rentas vencidas del Grupo Hotelero H de A, SA de CV.; Factura de fecha 21 de abril de 2025, con folio fiscal 0bd7bff1-a37b-473e-ad88-f1152ea0fb9e, a cargo de la Compañía, emitida por la  Depositaria C. Tzitzi Erandi Becerra Moreno, por concepto de "50% del servicio de depositaria judicial Juicio 487/2021 dentro del periodo 2023 junio 2024", misma que se cobró directamente del importe recaudado. </t>
    </r>
  </si>
  <si>
    <r>
      <rPr>
        <u/>
        <sz val="9"/>
        <color theme="1"/>
        <rFont val="Arial"/>
        <family val="2"/>
      </rPr>
      <t>EVENTO</t>
    </r>
    <r>
      <rPr>
        <sz val="9"/>
        <color theme="1"/>
        <rFont val="Arial"/>
        <family val="2"/>
      </rPr>
      <t>: 19o. FESTIVAL DE TRADICIONES DE VIDA Y MUERTE XCARET 2025</t>
    </r>
  </si>
  <si>
    <r>
      <rPr>
        <u/>
        <sz val="9"/>
        <color theme="1"/>
        <rFont val="Arial"/>
        <family val="2"/>
      </rPr>
      <t>EVENTO</t>
    </r>
    <r>
      <rPr>
        <sz val="9"/>
        <color theme="1"/>
        <rFont val="Arial"/>
        <family val="2"/>
      </rPr>
      <t>: 23o. FESTIVAL INTERNACIONAL DE CINE DE MORELIA</t>
    </r>
  </si>
  <si>
    <r>
      <rPr>
        <u/>
        <sz val="9"/>
        <color theme="1"/>
        <rFont val="Arial"/>
        <family val="2"/>
      </rPr>
      <t>EVENTO</t>
    </r>
    <r>
      <rPr>
        <sz val="9"/>
        <color theme="1"/>
        <rFont val="Arial"/>
        <family val="2"/>
      </rPr>
      <t>: 37o. FESTIVAL DE MUSICA DE MORELIA MIGUEL BERNAL JIMÉNEZ</t>
    </r>
  </si>
  <si>
    <r>
      <rPr>
        <u/>
        <sz val="9"/>
        <color theme="1"/>
        <rFont val="Arial"/>
        <family val="2"/>
      </rPr>
      <t>EVENTO</t>
    </r>
    <r>
      <rPr>
        <sz val="9"/>
        <color theme="1"/>
        <rFont val="Arial"/>
        <family val="2"/>
      </rPr>
      <t>: FESTIVAL INTERNACIONAL DE GASTRONOMÍA Y VINO DE MÉXICO, MORELIA EN BOCA 2025</t>
    </r>
  </si>
  <si>
    <r>
      <rPr>
        <u/>
        <sz val="9"/>
        <color theme="1"/>
        <rFont val="Arial"/>
        <family val="2"/>
      </rPr>
      <t>EVENTO</t>
    </r>
    <r>
      <rPr>
        <sz val="9"/>
        <color theme="1"/>
        <rFont val="Arial"/>
        <family val="2"/>
      </rPr>
      <t>: VILLA NAVIDEÑA 2025-2026</t>
    </r>
  </si>
  <si>
    <r>
      <t xml:space="preserve">Dentro del apartado de </t>
    </r>
    <r>
      <rPr>
        <b/>
        <sz val="9"/>
        <rFont val="Arial"/>
        <family val="2"/>
      </rPr>
      <t>Aplicación</t>
    </r>
    <r>
      <rPr>
        <sz val="9"/>
        <rFont val="Arial"/>
        <family val="2"/>
      </rPr>
      <t xml:space="preserve"> se refleja un importe de $635,820.03 que corresponde a las compras de bienes informaticos realizadas en el ejercicio, por un importe de $ 67,880.00; a la compra de mobiliario y equipo de oficina por $ 21,084.00, asi como un importe de $ 546,856.03 correspondiente a la compra de un vehículo para apoyo en la operación de la Compañía, importes que fueron efectivamente pagados,   </t>
    </r>
  </si>
  <si>
    <t>Provisiones</t>
  </si>
  <si>
    <t>Compañía en el presente año ha realizado el pago de materiales y suministros por un importe de $111,990.74;  de servicios de telefonía, arrendamiento del area de estacionamiento, servicios notariales, servicios de informática, servicios de mantenimiento, otras asesorias, comisiones bancarias, etc., por un importe total de $13,262,901.45.  Dentro de los servicios notariales se incluye el pago de la factura por el servicio de depositaria judicial, dentro del juicio 487/2021 del periodo enero 2023 a junio 2024, por un importe de $8,300,942.73, más el I.V.A  y las retenciones correspondientes. Este importe se lo cobró la depositaria judicial de la cantidad recuperada y depositado el importe restante de $23,573,201.24, en fecha 31 de enero del año en curso.</t>
  </si>
  <si>
    <t>La finalidad del convenio fue la aportación económica, por parte de la Inmobiliaria a la Asociación, para contribuir en la realización del evento denominado Festival de Música de Morelia MIguel Bernal Jiménez, en su 37a. edición, el cual tuvo verificativo del 14 al 23 de noviembre de 2025, en Morelia, Michoacán, con el objetivo de promocionar el turismo artístico y cultural, así como los atractivos turísticos del Estado de Michoacán, y difundir la marca turística "Michoacán, el Alma de México". Evento Concluido.</t>
  </si>
  <si>
    <t>Convenio cuya finalidad fue la aportación económica, por parte de la Inmobiliaria a la Asociación, para contribuir en la realización del evento denominado Festival Internacional de Gastronomía y Vino de México, Morelia en Boca 2025, el cual tuvo verificativo del día 03 al 05 de octubre de 2025, en Morelia, Michoacán, con el objetivo de promocionar el turismo gastronómicol, así como los atractivos turísticos, artísticos y culturales del Estado de Michoacán, y difundir la marca turística "Michoacán, el Alma de México". Evento Concluido.</t>
  </si>
  <si>
    <t>Este convenio tuvo como finalidad la aportación económica, por parte de la Inmobiliaria  para que la Secretaría participara en el 19o. Festival de Tradiciones de Vida y Muerte Xcaret, en su edición 2025, el cual se llevó a cabo los días 30 y 31 de octubre y 1 y 2 de noviembre de 2025, en las instalaciones del Parque Xcaret, ubicado en el Km. 282 de la carretera Chetumal-Puerto Juárez-Playa del Carmen, Municipio de Solidaridad, Estado de Quintana Roo, así como sentó las bases para la realización de comvenios específicos que se derivaron de este instrumento, con la finalidad de llevar a cabo acciones en materia de promoción turística. Evento Concluido.</t>
  </si>
  <si>
    <t>Compañía Inmobiliaria Fomento Turístico de Michoacán, S.A. de C.V.;   Servicios Turísticos MAZZ, S.A. de C.V.</t>
  </si>
  <si>
    <t>Representa el monto de efectivo disponible propiedad de Compañía, depositado en el Banco Santander (México) S.A., cuyo importe se integra por:</t>
  </si>
  <si>
    <t>En esta cuenta se registró el adeudo que tiene la institución bancaria con la Compañía al cierre del año, por la bonificación de las comisiones bancarias del mes de diciembre de 2025.</t>
  </si>
  <si>
    <r>
      <rPr>
        <u/>
        <sz val="9"/>
        <color theme="1"/>
        <rFont val="Arial"/>
        <family val="2"/>
      </rPr>
      <t>CONVENIO</t>
    </r>
    <r>
      <rPr>
        <sz val="9"/>
        <color theme="1"/>
        <rFont val="Arial"/>
        <family val="2"/>
      </rPr>
      <t xml:space="preserve"> DE PAGO DE PRESTACIONES</t>
    </r>
  </si>
  <si>
    <t>Compañía Inmobiliaria Fomento Turístico de Michoacán, S.A. de C.V.;  Servicios Turísticos MAZZ, S.A. de C:V:</t>
  </si>
  <si>
    <r>
      <t xml:space="preserve">En el apartado de </t>
    </r>
    <r>
      <rPr>
        <b/>
        <sz val="9"/>
        <color theme="1"/>
        <rFont val="Arial"/>
        <family val="2"/>
      </rPr>
      <t>Aplicación</t>
    </r>
    <r>
      <rPr>
        <sz val="9"/>
        <color theme="1"/>
        <rFont val="Arial"/>
        <family val="2"/>
      </rPr>
      <t xml:space="preserve"> se reflejan las aportaciónes realizadas al cierre del mes en curso a varios de los </t>
    </r>
    <r>
      <rPr>
        <b/>
        <sz val="9"/>
        <color theme="1"/>
        <rFont val="Arial"/>
        <family val="2"/>
      </rPr>
      <t>Convenios de Participacion</t>
    </r>
    <r>
      <rPr>
        <sz val="9"/>
        <color theme="1"/>
        <rFont val="Arial"/>
        <family val="2"/>
      </rPr>
      <t xml:space="preserve"> suscritos entre Compañia, Secretaría de Turismo y/o otros participantes, participación debidamente autorizada por los Organos de Gobierno de Compañía, segun se relaciona a continuación:</t>
    </r>
  </si>
  <si>
    <t>Corresponde a la compra de Mobiliario y Equipo de Computo realizada en el ejercicio, así como la compra de una camioneta para apoyo en las operaciones de la Compañía.</t>
  </si>
  <si>
    <t>En este apartado se incluye el registro de las Depreciaciones del periodo, por un importe de $86,006.96; en el apartado de Provisiones la cantidad reportada corresponde a la provisión que se registró para otorgar un apoyo económico a la Secretaría de Turismo para dar continuidad a las acciones de difusión turística de Michoacán, mediante la instalación y operación de 120 pantallas touchscreen de 14" distribuidas en los front desk de hoteles ubicados en las principales ciudades del Estado, por un monto de $2,000,000.00 (Dos millones de pesos 00/100 m. n.), de conformidad con la solicitud presentada mediante oficio OST/333/2025, de fecha 31 de octubre de 2025, y aprobado en la Cuarta Sesión Ordinaria y Extraordinaria de la Asamblea General de Accionistas y del Consejo de Administración, ambas celebradas el 18 de diciembre de 2025, en sus acuerdos SO-AGA-04/18-12-2025/06 y SO-HCA-04/18-12-2025/06, respectivamente; en Otros Gastos se registró el pago de I.S.R. de la Declaracion Anual del Ejercicio Fiscal 2024 por $562,261.00, se registró un importe de $ 59,496.97, por el I.V.A no acreditable en la compra de la camioneta, según el Art. 36, frac.II, de la LISR (Ley de impuesto sobre la renta), mas otros gastos por $24.34; en Otros Gastos Contables no Presupuestarios se incluyen servicios notariales por el pago de factura por el servicio de depositaria judicial, dentro del juicio 487/2021 correspondiente al periodo enero 2023 a junio 2024, por un importe de $ 8,300,942.73, importe que se lo cobró la depositaria judicial de la cantidad recuperada y depositado el importe restante por $23,573,201.24 en fecha 31 de enero del año en curso, más I.V.A. no deducible en reparaciones de vehiculos, por $591.10.</t>
  </si>
  <si>
    <t>Así mismo, con fecha 15 de septiembre de 2025 el C. Gobernador Constitucional del Estado, Lic. Alfredo Ramírez Bedolla, emitió nombramiento como nueva Encargada de Despacho a la Dra. Liliana Gil Garcia.  Este nombramiento fue ratificado por la Asamblea General de Accionistas y por el H. Consejo de Administración en las Sesiones de los mismos, de fecha 18 de octubre de 2025, llevandose a cabo la Entrega-Recepción correspondiente en fecha 16 de octubre de 2025, con todas las formalidades de Ley.</t>
  </si>
  <si>
    <t>Compañía Inmobiliaria se encuentra trabajando con números negros y finanzas sanas, encontrándose al corriente del pago de todos su impuestos, contribuciones y en espera de que SECTUR entregue la documentación faltante de 2 expedientes por las acciones de Promoción Turística 2020 ya pagadas, los cuales fueron revisados y observados por parte del Auditor Externo e informado en forma oficial a la Secretaría de Turismo y a la Secretaría de Contraloría del Estado, así mismo a los Órganos de Gobierno (Asamblea General de Accionistas y H. Consejo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</si>
</sst>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_(&quot;$&quot;* \(#,##0.00\);_(&quot;$&quot;* &quot;-&quot;??_);_(@_)"/>
    <numFmt numFmtId="165" formatCode="&quot;$&quot;\ #,###,###.00"/>
    <numFmt numFmtId="166" formatCode="&quot;$&quot;#,##0.00"/>
    <numFmt numFmtId="167" formatCode="#,##0.00_ ;\-#,##0.00\ "/>
    <numFmt numFmtId="168" formatCode="0.00000%"/>
  </numFmts>
  <fonts count="5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9"/>
      <color rgb="FF000000"/>
      <name val="Times New Roman"/>
      <family val="1"/>
    </font>
    <font>
      <sz val="7"/>
      <color rgb="FF000000"/>
      <name val="Arial"/>
      <family val="2"/>
    </font>
    <font>
      <b/>
      <sz val="10"/>
      <name val="Arial"/>
      <family val="2"/>
    </font>
    <font>
      <b/>
      <sz val="9"/>
      <color rgb="FF000000"/>
      <name val="Times New Roman"/>
      <family val="1"/>
    </font>
    <font>
      <b/>
      <sz val="10"/>
      <name val="Times New Roman"/>
      <family val="1"/>
    </font>
    <font>
      <b/>
      <sz val="8"/>
      <name val="Arial"/>
      <family val="2"/>
    </font>
    <font>
      <sz val="8"/>
      <color rgb="FF000000"/>
      <name val="Times New Roman"/>
      <family val="1"/>
    </font>
    <font>
      <b/>
      <sz val="10"/>
      <color rgb="FF000000"/>
      <name val="Times New Roman"/>
      <family val="1"/>
    </font>
    <font>
      <sz val="8.5"/>
      <color theme="1"/>
      <name val="Arial"/>
      <family val="2"/>
    </font>
    <font>
      <sz val="6"/>
      <color rgb="FF000000"/>
      <name val="Arial"/>
      <family val="2"/>
    </font>
    <font>
      <sz val="5"/>
      <color rgb="FF000000"/>
      <name val="Arial"/>
      <family val="2"/>
    </font>
    <font>
      <sz val="4"/>
      <color theme="1"/>
      <name val="Arial"/>
      <family val="2"/>
    </font>
    <font>
      <sz val="7"/>
      <color indexed="8"/>
      <name val="Arial"/>
      <family val="2"/>
    </font>
    <font>
      <sz val="8"/>
      <color theme="1"/>
      <name val="Arial"/>
      <family val="2"/>
    </font>
    <font>
      <sz val="7"/>
      <color theme="1"/>
      <name val="Arial"/>
      <family val="2"/>
    </font>
    <font>
      <b/>
      <i/>
      <sz val="9"/>
      <color rgb="FF000000"/>
      <name val="Arial"/>
      <family val="2"/>
    </font>
    <font>
      <b/>
      <i/>
      <sz val="10"/>
      <color rgb="FF000000"/>
      <name val="Arial"/>
      <family val="2"/>
    </font>
    <font>
      <i/>
      <sz val="10"/>
      <color rgb="FF000000"/>
      <name val="Arial"/>
      <family val="2"/>
    </font>
    <font>
      <b/>
      <i/>
      <sz val="9"/>
      <name val="Arial"/>
      <family val="2"/>
    </font>
    <font>
      <u/>
      <sz val="8"/>
      <name val="Arial"/>
      <family val="2"/>
    </font>
    <font>
      <sz val="9"/>
      <color rgb="FFFF0000"/>
      <name val="Arial"/>
      <family val="2"/>
    </font>
    <font>
      <u/>
      <sz val="9"/>
      <color theme="1"/>
      <name val="Arial"/>
      <family val="2"/>
    </font>
    <font>
      <sz val="9"/>
      <name val="Times New Roman"/>
      <family val="1"/>
    </font>
  </fonts>
  <fills count="7">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dotted">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dotted">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164" fontId="28" fillId="0" borderId="0" applyFont="0" applyFill="0" applyBorder="0" applyAlignment="0" applyProtection="0"/>
  </cellStyleXfs>
  <cellXfs count="859">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7" fillId="0" borderId="0" xfId="0" applyFont="1" applyFill="1" applyBorder="1" applyAlignment="1">
      <alignment horizontal="left"/>
    </xf>
    <xf numFmtId="49" fontId="1" fillId="0" borderId="0" xfId="0" applyNumberFormat="1" applyFont="1" applyFill="1" applyBorder="1" applyAlignment="1">
      <alignment vertical="top" wrapText="1"/>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49" fontId="12" fillId="0" borderId="0" xfId="0" applyNumberFormat="1" applyFont="1" applyFill="1" applyBorder="1" applyAlignment="1">
      <alignment horizontal="right"/>
    </xf>
    <xf numFmtId="4" fontId="12" fillId="0" borderId="0" xfId="0" applyNumberFormat="1" applyFont="1" applyFill="1" applyBorder="1" applyAlignment="1"/>
    <xf numFmtId="49" fontId="15" fillId="0" borderId="0" xfId="0" applyNumberFormat="1" applyFont="1" applyFill="1" applyBorder="1" applyAlignment="1">
      <alignment vertical="top"/>
    </xf>
    <xf numFmtId="0" fontId="5" fillId="0" borderId="0" xfId="0" applyFont="1" applyFill="1" applyBorder="1" applyAlignment="1">
      <alignment vertical="top"/>
    </xf>
    <xf numFmtId="0" fontId="7" fillId="0" borderId="0" xfId="0" applyFont="1" applyFill="1" applyBorder="1" applyAlignment="1">
      <alignment horizontal="center"/>
    </xf>
    <xf numFmtId="0" fontId="9" fillId="0" borderId="0" xfId="0" applyFont="1" applyFill="1" applyBorder="1" applyAlignment="1">
      <alignment horizontal="left" vertical="top"/>
    </xf>
    <xf numFmtId="0" fontId="22" fillId="0" borderId="0" xfId="0" applyFont="1" applyFill="1" applyBorder="1" applyAlignment="1">
      <alignment horizontal="left" vertical="top"/>
    </xf>
    <xf numFmtId="0" fontId="17" fillId="0" borderId="0" xfId="0" applyFont="1" applyFill="1" applyBorder="1" applyAlignment="1">
      <alignment horizontal="left" vertical="top"/>
    </xf>
    <xf numFmtId="0" fontId="24" fillId="3" borderId="15"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6" xfId="0" applyFont="1" applyFill="1" applyBorder="1" applyAlignment="1">
      <alignment horizontal="center" vertical="center"/>
    </xf>
    <xf numFmtId="0" fontId="24" fillId="5" borderId="15" xfId="0" applyFont="1" applyFill="1" applyBorder="1" applyAlignment="1">
      <alignment horizontal="center" vertical="center"/>
    </xf>
    <xf numFmtId="0" fontId="25" fillId="5" borderId="11" xfId="0" applyFont="1" applyFill="1" applyBorder="1" applyAlignment="1">
      <alignment vertical="center"/>
    </xf>
    <xf numFmtId="0" fontId="25" fillId="5" borderId="11" xfId="0" applyFont="1" applyFill="1" applyBorder="1" applyAlignment="1">
      <alignment vertical="center" wrapText="1"/>
    </xf>
    <xf numFmtId="49" fontId="25" fillId="5" borderId="11" xfId="0" applyNumberFormat="1" applyFont="1" applyFill="1" applyBorder="1" applyAlignment="1">
      <alignment vertical="center"/>
    </xf>
    <xf numFmtId="49" fontId="25" fillId="5" borderId="16" xfId="0" applyNumberFormat="1" applyFont="1" applyFill="1" applyBorder="1" applyAlignment="1">
      <alignment vertical="center"/>
    </xf>
    <xf numFmtId="0" fontId="24" fillId="0" borderId="15" xfId="0" applyFont="1" applyFill="1" applyBorder="1" applyAlignment="1">
      <alignment horizontal="center" vertical="center"/>
    </xf>
    <xf numFmtId="0" fontId="25" fillId="0" borderId="11" xfId="0" applyFont="1" applyFill="1" applyBorder="1" applyAlignment="1">
      <alignment vertical="center"/>
    </xf>
    <xf numFmtId="0" fontId="25" fillId="0" borderId="11" xfId="0" applyFont="1" applyFill="1" applyBorder="1" applyAlignment="1">
      <alignment vertical="center" wrapText="1"/>
    </xf>
    <xf numFmtId="49" fontId="25" fillId="0" borderId="11" xfId="0" applyNumberFormat="1" applyFont="1" applyFill="1" applyBorder="1" applyAlignment="1">
      <alignment vertical="center"/>
    </xf>
    <xf numFmtId="49" fontId="25" fillId="0" borderId="16" xfId="0" applyNumberFormat="1" applyFont="1" applyFill="1" applyBorder="1" applyAlignment="1">
      <alignment vertical="center"/>
    </xf>
    <xf numFmtId="0" fontId="24" fillId="5" borderId="17" xfId="0" applyFont="1" applyFill="1" applyBorder="1" applyAlignment="1">
      <alignment horizontal="center" vertical="center"/>
    </xf>
    <xf numFmtId="0" fontId="25" fillId="5" borderId="18" xfId="0" applyFont="1" applyFill="1" applyBorder="1" applyAlignment="1">
      <alignment vertical="center"/>
    </xf>
    <xf numFmtId="0" fontId="25" fillId="5" borderId="18" xfId="0" applyFont="1" applyFill="1" applyBorder="1" applyAlignment="1">
      <alignment vertical="center" wrapText="1"/>
    </xf>
    <xf numFmtId="49" fontId="25" fillId="5" borderId="18" xfId="0" applyNumberFormat="1" applyFont="1" applyFill="1" applyBorder="1" applyAlignment="1">
      <alignment vertical="center"/>
    </xf>
    <xf numFmtId="49" fontId="25" fillId="5" borderId="19" xfId="0" applyNumberFormat="1" applyFont="1" applyFill="1" applyBorder="1" applyAlignment="1">
      <alignment vertical="center"/>
    </xf>
    <xf numFmtId="0" fontId="19" fillId="0" borderId="0" xfId="0" applyFont="1"/>
    <xf numFmtId="0" fontId="26" fillId="0" borderId="0" xfId="0" applyFont="1" applyAlignment="1"/>
    <xf numFmtId="0" fontId="26" fillId="0" borderId="0" xfId="0" applyFont="1" applyBorder="1" applyAlignment="1">
      <alignment vertical="center"/>
    </xf>
    <xf numFmtId="49" fontId="26" fillId="0" borderId="0" xfId="0" applyNumberFormat="1" applyFont="1" applyBorder="1" applyAlignment="1">
      <alignment vertical="center"/>
    </xf>
    <xf numFmtId="0" fontId="27" fillId="0" borderId="0" xfId="0" applyFont="1" applyFill="1" applyBorder="1" applyAlignment="1">
      <alignment horizontal="left" vertical="top"/>
    </xf>
    <xf numFmtId="49" fontId="25" fillId="0" borderId="21" xfId="0" applyNumberFormat="1" applyFont="1" applyFill="1" applyBorder="1" applyAlignment="1">
      <alignment vertical="center"/>
    </xf>
    <xf numFmtId="49" fontId="25" fillId="0" borderId="22" xfId="0" applyNumberFormat="1" applyFont="1" applyFill="1" applyBorder="1" applyAlignment="1">
      <alignment vertical="center"/>
    </xf>
    <xf numFmtId="0" fontId="24" fillId="0" borderId="17" xfId="0" applyFont="1" applyFill="1" applyBorder="1" applyAlignment="1">
      <alignment horizontal="center" vertical="center"/>
    </xf>
    <xf numFmtId="0" fontId="25" fillId="0" borderId="18" xfId="0" applyFont="1" applyFill="1" applyBorder="1" applyAlignment="1">
      <alignment vertical="center"/>
    </xf>
    <xf numFmtId="0" fontId="25" fillId="0" borderId="18" xfId="0" applyFont="1" applyFill="1" applyBorder="1" applyAlignment="1">
      <alignment vertical="center" wrapText="1"/>
    </xf>
    <xf numFmtId="49" fontId="25" fillId="0" borderId="18" xfId="0" applyNumberFormat="1" applyFont="1" applyFill="1" applyBorder="1" applyAlignment="1">
      <alignment vertical="center"/>
    </xf>
    <xf numFmtId="49" fontId="25" fillId="0" borderId="19" xfId="0" applyNumberFormat="1" applyFont="1" applyFill="1" applyBorder="1" applyAlignment="1">
      <alignment vertical="center"/>
    </xf>
    <xf numFmtId="0" fontId="13" fillId="0" borderId="0" xfId="0" applyNumberFormat="1" applyFont="1" applyFill="1" applyBorder="1" applyAlignment="1">
      <alignment horizontal="right"/>
    </xf>
    <xf numFmtId="49" fontId="13" fillId="0" borderId="0" xfId="0" applyNumberFormat="1" applyFont="1" applyFill="1" applyBorder="1" applyAlignment="1">
      <alignment horizontal="right"/>
    </xf>
    <xf numFmtId="0" fontId="12" fillId="0" borderId="0" xfId="0" applyFont="1" applyFill="1" applyAlignment="1"/>
    <xf numFmtId="0" fontId="8" fillId="0" borderId="9" xfId="0" applyFont="1" applyFill="1" applyBorder="1" applyAlignment="1">
      <alignment horizontal="left" vertical="top"/>
    </xf>
    <xf numFmtId="0" fontId="8" fillId="0" borderId="6" xfId="0" applyFont="1" applyFill="1" applyBorder="1" applyAlignment="1">
      <alignment horizontal="left" vertical="top"/>
    </xf>
    <xf numFmtId="0" fontId="9" fillId="0" borderId="9" xfId="0" applyFont="1" applyFill="1" applyBorder="1" applyAlignment="1">
      <alignment horizontal="left" vertical="top"/>
    </xf>
    <xf numFmtId="0" fontId="9" fillId="0" borderId="6" xfId="0" applyFont="1" applyFill="1" applyBorder="1" applyAlignment="1">
      <alignment horizontal="left" vertical="top"/>
    </xf>
    <xf numFmtId="0" fontId="8" fillId="0" borderId="37" xfId="0" applyFont="1" applyFill="1" applyBorder="1" applyAlignment="1">
      <alignment horizontal="left" vertical="top"/>
    </xf>
    <xf numFmtId="0" fontId="9" fillId="0" borderId="37" xfId="0" applyFont="1" applyFill="1" applyBorder="1" applyAlignment="1">
      <alignment horizontal="left" vertical="top"/>
    </xf>
    <xf numFmtId="0" fontId="5" fillId="0" borderId="42" xfId="0" applyFont="1" applyFill="1" applyBorder="1" applyAlignment="1">
      <alignment horizontal="left" vertical="top"/>
    </xf>
    <xf numFmtId="0" fontId="10" fillId="0" borderId="0" xfId="0" applyFont="1" applyFill="1" applyBorder="1" applyAlignment="1">
      <alignment horizontal="justify" vertical="justify" wrapText="1"/>
    </xf>
    <xf numFmtId="44" fontId="5" fillId="0" borderId="0" xfId="0" applyNumberFormat="1" applyFont="1" applyFill="1" applyBorder="1" applyAlignment="1">
      <alignment horizontal="left" vertical="top"/>
    </xf>
    <xf numFmtId="164" fontId="13" fillId="0" borderId="0" xfId="2" applyFont="1" applyFill="1" applyBorder="1" applyAlignment="1"/>
    <xf numFmtId="164" fontId="5" fillId="0" borderId="0" xfId="2" applyFont="1" applyFill="1" applyBorder="1" applyAlignment="1">
      <alignment horizontal="left" vertical="top"/>
    </xf>
    <xf numFmtId="4" fontId="14" fillId="0" borderId="0" xfId="0" applyNumberFormat="1" applyFont="1" applyFill="1" applyBorder="1" applyAlignment="1">
      <alignment vertical="top" wrapText="1"/>
    </xf>
    <xf numFmtId="43" fontId="5" fillId="0" borderId="0" xfId="0" applyNumberFormat="1" applyFont="1" applyFill="1" applyBorder="1" applyAlignment="1">
      <alignment horizontal="left" vertical="top"/>
    </xf>
    <xf numFmtId="43" fontId="30" fillId="0" borderId="0" xfId="0" applyNumberFormat="1" applyFont="1" applyFill="1" applyBorder="1" applyAlignment="1">
      <alignment horizontal="left" vertical="top"/>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164" fontId="36" fillId="0" borderId="0" xfId="2" applyFont="1" applyFill="1" applyBorder="1" applyAlignment="1">
      <alignment wrapText="1"/>
    </xf>
    <xf numFmtId="43" fontId="1" fillId="0" borderId="0" xfId="0" applyNumberFormat="1" applyFont="1" applyFill="1" applyBorder="1" applyAlignment="1">
      <alignment wrapText="1"/>
    </xf>
    <xf numFmtId="0" fontId="13" fillId="0" borderId="0" xfId="0" applyFont="1" applyFill="1" applyAlignment="1"/>
    <xf numFmtId="0" fontId="1" fillId="0" borderId="29" xfId="0" applyFont="1" applyFill="1" applyBorder="1"/>
    <xf numFmtId="0" fontId="1" fillId="0" borderId="0" xfId="0" applyFont="1" applyFill="1" applyBorder="1"/>
    <xf numFmtId="0" fontId="5" fillId="0" borderId="0" xfId="0" applyFont="1" applyFill="1" applyBorder="1"/>
    <xf numFmtId="164" fontId="0" fillId="0" borderId="0" xfId="2" applyFont="1" applyFill="1" applyBorder="1" applyAlignment="1">
      <alignment horizontal="right" wrapText="1"/>
    </xf>
    <xf numFmtId="43" fontId="8" fillId="0" borderId="0" xfId="0" applyNumberFormat="1" applyFont="1" applyFill="1" applyBorder="1" applyAlignment="1">
      <alignment horizontal="left" vertical="top"/>
    </xf>
    <xf numFmtId="0" fontId="0" fillId="0" borderId="0" xfId="0" applyFill="1" applyBorder="1" applyAlignment="1">
      <alignment horizontal="center" wrapText="1"/>
    </xf>
    <xf numFmtId="43" fontId="30" fillId="0" borderId="0" xfId="0" applyNumberFormat="1" applyFont="1" applyFill="1" applyBorder="1" applyAlignment="1">
      <alignment horizontal="left"/>
    </xf>
    <xf numFmtId="43" fontId="38" fillId="0" borderId="0" xfId="0" applyNumberFormat="1" applyFont="1" applyFill="1" applyBorder="1" applyAlignment="1">
      <alignment horizontal="left" vertical="top"/>
    </xf>
    <xf numFmtId="167" fontId="39" fillId="0" borderId="0" xfId="0" applyNumberFormat="1" applyFont="1" applyFill="1" applyBorder="1" applyAlignment="1">
      <alignment horizontal="right" vertical="center"/>
    </xf>
    <xf numFmtId="43"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164" fontId="13" fillId="0" borderId="0" xfId="2" applyFont="1" applyFill="1" applyBorder="1" applyAlignment="1">
      <alignment horizontal="center"/>
    </xf>
    <xf numFmtId="0" fontId="11" fillId="0" borderId="0" xfId="0" applyFont="1" applyFill="1" applyAlignment="1">
      <alignment horizontal="center"/>
    </xf>
    <xf numFmtId="0" fontId="1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Border="1" applyAlignment="1">
      <alignment horizontal="center" wrapText="1"/>
    </xf>
    <xf numFmtId="164" fontId="5" fillId="0" borderId="0" xfId="2" applyFont="1" applyFill="1" applyBorder="1" applyAlignment="1">
      <alignment horizontal="right" wrapText="1"/>
    </xf>
    <xf numFmtId="164" fontId="7" fillId="0" borderId="0" xfId="2" applyFont="1" applyFill="1" applyBorder="1" applyAlignment="1">
      <alignment wrapText="1"/>
    </xf>
    <xf numFmtId="0" fontId="13" fillId="0" borderId="0" xfId="0" applyFont="1" applyFill="1"/>
    <xf numFmtId="0" fontId="13" fillId="0" borderId="0" xfId="0" applyFont="1" applyFill="1" applyAlignment="1">
      <alignment vertical="center"/>
    </xf>
    <xf numFmtId="0" fontId="12" fillId="0" borderId="0" xfId="0" applyFont="1" applyFill="1"/>
    <xf numFmtId="0" fontId="12" fillId="0" borderId="0" xfId="0" applyFont="1" applyFill="1" applyAlignment="1">
      <alignment vertical="center"/>
    </xf>
    <xf numFmtId="0" fontId="5" fillId="0" borderId="0" xfId="0" applyFont="1" applyFill="1" applyBorder="1" applyAlignment="1">
      <alignment wrapText="1"/>
    </xf>
    <xf numFmtId="0" fontId="0" fillId="0" borderId="0" xfId="0" applyFill="1"/>
    <xf numFmtId="0" fontId="31" fillId="0" borderId="2" xfId="0" applyFont="1" applyFill="1" applyBorder="1"/>
    <xf numFmtId="0" fontId="31" fillId="0" borderId="4" xfId="0" applyFont="1" applyFill="1" applyBorder="1"/>
    <xf numFmtId="0" fontId="5" fillId="0" borderId="5" xfId="0" applyFont="1" applyFill="1" applyBorder="1"/>
    <xf numFmtId="0" fontId="5" fillId="0" borderId="6" xfId="0" applyFont="1" applyFill="1" applyBorder="1"/>
    <xf numFmtId="0" fontId="5" fillId="0" borderId="29" xfId="0" applyFont="1" applyFill="1" applyBorder="1"/>
    <xf numFmtId="0" fontId="5" fillId="0" borderId="0" xfId="0" applyFont="1" applyFill="1"/>
    <xf numFmtId="0" fontId="2" fillId="0" borderId="0" xfId="0" applyFont="1" applyFill="1"/>
    <xf numFmtId="43" fontId="5" fillId="0" borderId="9" xfId="0" applyNumberFormat="1" applyFont="1" applyFill="1" applyBorder="1"/>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30" xfId="0" applyFont="1" applyFill="1" applyBorder="1" applyAlignment="1">
      <alignment horizontal="center"/>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3" xfId="0" applyFont="1" applyFill="1" applyBorder="1" applyAlignment="1">
      <alignment horizontal="center"/>
    </xf>
    <xf numFmtId="0" fontId="5" fillId="0" borderId="29" xfId="0" applyFont="1" applyFill="1" applyBorder="1" applyAlignment="1">
      <alignment horizontal="left"/>
    </xf>
    <xf numFmtId="0" fontId="5" fillId="0" borderId="31" xfId="0" applyFont="1" applyFill="1" applyBorder="1" applyAlignment="1">
      <alignment horizontal="left"/>
    </xf>
    <xf numFmtId="3" fontId="5" fillId="0" borderId="32" xfId="0" applyNumberFormat="1" applyFont="1" applyFill="1" applyBorder="1" applyAlignment="1">
      <alignment horizontal="center"/>
    </xf>
    <xf numFmtId="4" fontId="5" fillId="0" borderId="32" xfId="0" applyNumberFormat="1" applyFont="1" applyFill="1" applyBorder="1"/>
    <xf numFmtId="0" fontId="1" fillId="0" borderId="29" xfId="0" applyFont="1" applyFill="1" applyBorder="1" applyAlignment="1">
      <alignment horizontal="left"/>
    </xf>
    <xf numFmtId="0" fontId="1" fillId="0" borderId="31" xfId="0" applyFont="1" applyFill="1" applyBorder="1" applyAlignment="1">
      <alignment horizontal="left"/>
    </xf>
    <xf numFmtId="0" fontId="5" fillId="0" borderId="8" xfId="0" applyFont="1" applyFill="1" applyBorder="1"/>
    <xf numFmtId="0" fontId="5" fillId="0" borderId="9" xfId="0" applyFont="1" applyFill="1" applyBorder="1"/>
    <xf numFmtId="0" fontId="5" fillId="0" borderId="10" xfId="0" applyFont="1" applyFill="1" applyBorder="1"/>
    <xf numFmtId="3" fontId="5" fillId="0" borderId="33" xfId="0" applyNumberFormat="1" applyFont="1" applyFill="1" applyBorder="1" applyAlignment="1">
      <alignment horizontal="center"/>
    </xf>
    <xf numFmtId="0" fontId="5" fillId="0" borderId="33" xfId="0" applyFont="1" applyFill="1" applyBorder="1"/>
    <xf numFmtId="0" fontId="31" fillId="0" borderId="2" xfId="0" applyFont="1" applyFill="1" applyBorder="1" applyAlignment="1">
      <alignment horizontal="left"/>
    </xf>
    <xf numFmtId="0" fontId="31" fillId="0" borderId="4" xfId="0" applyFont="1" applyFill="1" applyBorder="1" applyAlignment="1">
      <alignment horizontal="left"/>
    </xf>
    <xf numFmtId="0" fontId="31" fillId="0" borderId="3" xfId="0" applyFont="1" applyFill="1" applyBorder="1" applyAlignment="1">
      <alignment horizontal="left"/>
    </xf>
    <xf numFmtId="3" fontId="2" fillId="0" borderId="1" xfId="0" applyNumberFormat="1" applyFont="1" applyFill="1" applyBorder="1" applyAlignment="1">
      <alignment horizontal="center"/>
    </xf>
    <xf numFmtId="4" fontId="2" fillId="0" borderId="1" xfId="0" applyNumberFormat="1" applyFont="1" applyFill="1" applyBorder="1"/>
    <xf numFmtId="0" fontId="35" fillId="0" borderId="37" xfId="0" applyFont="1" applyFill="1" applyBorder="1"/>
    <xf numFmtId="0" fontId="35" fillId="0" borderId="9" xfId="0" applyFont="1" applyFill="1" applyBorder="1"/>
    <xf numFmtId="0" fontId="35" fillId="0" borderId="6" xfId="0" applyFont="1" applyFill="1" applyBorder="1"/>
    <xf numFmtId="0" fontId="35" fillId="0" borderId="0" xfId="0" applyFont="1" applyFill="1" applyBorder="1"/>
    <xf numFmtId="0" fontId="34" fillId="0" borderId="35" xfId="0" quotePrefix="1" applyFont="1" applyFill="1" applyBorder="1" applyAlignment="1">
      <alignment horizontal="center" vertical="center" wrapText="1"/>
    </xf>
    <xf numFmtId="9" fontId="14" fillId="0" borderId="6" xfId="0" applyNumberFormat="1" applyFont="1" applyFill="1" applyBorder="1" applyAlignment="1">
      <alignment horizontal="right"/>
    </xf>
    <xf numFmtId="9" fontId="14" fillId="0" borderId="4" xfId="0" applyNumberFormat="1" applyFont="1" applyFill="1" applyBorder="1"/>
    <xf numFmtId="9" fontId="14" fillId="0" borderId="9" xfId="0" applyNumberFormat="1" applyFont="1" applyFill="1" applyBorder="1"/>
    <xf numFmtId="0" fontId="14" fillId="0" borderId="0" xfId="0" applyFont="1" applyFill="1"/>
    <xf numFmtId="0" fontId="5" fillId="0" borderId="1" xfId="0" applyFont="1" applyFill="1" applyBorder="1" applyAlignment="1">
      <alignment horizontal="center" wrapText="1"/>
    </xf>
    <xf numFmtId="0" fontId="7" fillId="0" borderId="1" xfId="0" applyFont="1" applyFill="1" applyBorder="1" applyAlignment="1">
      <alignment horizontal="center" vertical="center" wrapText="1"/>
    </xf>
    <xf numFmtId="0" fontId="1" fillId="0" borderId="0" xfId="0" applyFont="1" applyFill="1" applyBorder="1" applyAlignment="1">
      <alignment horizontal="center" vertical="justify"/>
    </xf>
    <xf numFmtId="0" fontId="1" fillId="0" borderId="0" xfId="0" applyFont="1" applyFill="1" applyAlignment="1">
      <alignment horizontal="justify" vertical="justify" wrapText="1"/>
    </xf>
    <xf numFmtId="0" fontId="29" fillId="0" borderId="0" xfId="0" applyFont="1" applyFill="1" applyAlignment="1">
      <alignment wrapText="1"/>
    </xf>
    <xf numFmtId="0" fontId="29" fillId="0" borderId="0" xfId="0" applyFont="1" applyFill="1" applyBorder="1" applyAlignment="1">
      <alignment horizontal="left" vertical="top" wrapText="1"/>
    </xf>
    <xf numFmtId="0" fontId="1" fillId="0" borderId="0" xfId="0" applyFont="1" applyFill="1" applyAlignment="1">
      <alignment horizontal="justify" wrapText="1"/>
    </xf>
    <xf numFmtId="0" fontId="5" fillId="0" borderId="0" xfId="0" applyFont="1" applyFill="1" applyAlignment="1"/>
    <xf numFmtId="0" fontId="0" fillId="0" borderId="0" xfId="0" applyFill="1" applyBorder="1" applyAlignment="1">
      <alignment horizontal="left" vertical="top"/>
    </xf>
    <xf numFmtId="0" fontId="2" fillId="0" borderId="0" xfId="0" applyFont="1" applyFill="1" applyBorder="1" applyAlignment="1">
      <alignment horizontal="center" vertical="top"/>
    </xf>
    <xf numFmtId="0" fontId="0" fillId="0" borderId="0" xfId="0" applyFill="1" applyBorder="1" applyAlignment="1">
      <alignment horizontal="left" wrapText="1"/>
    </xf>
    <xf numFmtId="0" fontId="5" fillId="0" borderId="0" xfId="0" applyFont="1" applyFill="1" applyAlignment="1">
      <alignment wrapText="1"/>
    </xf>
    <xf numFmtId="0" fontId="0" fillId="0" borderId="0" xfId="0" applyFill="1" applyBorder="1" applyAlignment="1">
      <alignment wrapText="1"/>
    </xf>
    <xf numFmtId="0" fontId="5" fillId="0" borderId="0" xfId="0" applyFont="1" applyFill="1" applyBorder="1" applyAlignment="1">
      <alignment horizontal="left" wrapText="1"/>
    </xf>
    <xf numFmtId="0" fontId="5" fillId="0" borderId="0" xfId="0" applyFont="1" applyFill="1" applyAlignment="1">
      <alignment horizontal="justify"/>
    </xf>
    <xf numFmtId="0" fontId="5" fillId="0" borderId="0" xfId="0" applyFont="1" applyFill="1" applyBorder="1" applyAlignment="1">
      <alignment horizontal="left"/>
    </xf>
    <xf numFmtId="166" fontId="1" fillId="0" borderId="0" xfId="0" applyNumberFormat="1" applyFont="1" applyFill="1" applyBorder="1" applyAlignment="1">
      <alignment horizontal="right" wrapText="1"/>
    </xf>
    <xf numFmtId="166" fontId="5" fillId="0" borderId="0" xfId="0" applyNumberFormat="1" applyFont="1" applyFill="1" applyBorder="1" applyAlignment="1">
      <alignment horizontal="left" vertical="top" wrapText="1"/>
    </xf>
    <xf numFmtId="0" fontId="1" fillId="0" borderId="0" xfId="0" applyFont="1" applyFill="1" applyAlignment="1">
      <alignment horizontal="justify" vertical="top" wrapText="1"/>
    </xf>
    <xf numFmtId="0" fontId="5" fillId="0" borderId="0" xfId="0" applyFont="1" applyFill="1" applyBorder="1" applyAlignment="1">
      <alignment horizontal="center" vertical="center" wrapText="1"/>
    </xf>
    <xf numFmtId="0" fontId="14" fillId="0" borderId="0" xfId="0" applyFont="1" applyFill="1" applyBorder="1" applyAlignment="1">
      <alignment horizontal="justify" vertical="justify"/>
    </xf>
    <xf numFmtId="0" fontId="1" fillId="0" borderId="0" xfId="0" applyFont="1" applyFill="1" applyBorder="1" applyAlignment="1">
      <alignment vertical="justify"/>
    </xf>
    <xf numFmtId="0" fontId="1" fillId="0" borderId="0" xfId="0" applyFont="1" applyFill="1" applyBorder="1" applyAlignment="1">
      <alignment horizontal="justify" vertical="justify"/>
    </xf>
    <xf numFmtId="4" fontId="40" fillId="0" borderId="0" xfId="0" applyNumberFormat="1" applyFont="1" applyFill="1" applyBorder="1" applyAlignment="1">
      <alignment vertical="top"/>
    </xf>
    <xf numFmtId="43" fontId="30" fillId="0" borderId="0" xfId="0" applyNumberFormat="1" applyFont="1" applyFill="1" applyBorder="1" applyAlignment="1">
      <alignment horizontal="left" vertical="center"/>
    </xf>
    <xf numFmtId="44" fontId="30" fillId="0" borderId="0" xfId="0" applyNumberFormat="1" applyFont="1" applyFill="1" applyBorder="1" applyAlignment="1">
      <alignment horizontal="left" wrapText="1"/>
    </xf>
    <xf numFmtId="0" fontId="5" fillId="0" borderId="1" xfId="0" applyFont="1" applyFill="1" applyBorder="1" applyAlignment="1">
      <alignment horizontal="center" wrapText="1"/>
    </xf>
    <xf numFmtId="0" fontId="29" fillId="0" borderId="0" xfId="0" applyFont="1" applyFill="1" applyAlignment="1">
      <alignment wrapText="1"/>
    </xf>
    <xf numFmtId="0" fontId="29" fillId="0" borderId="0" xfId="0" applyFont="1" applyFill="1" applyBorder="1" applyAlignment="1">
      <alignment horizontal="left" vertical="top" wrapText="1"/>
    </xf>
    <xf numFmtId="0" fontId="5" fillId="0" borderId="0" xfId="0" applyFont="1" applyFill="1" applyAlignment="1">
      <alignment wrapText="1"/>
    </xf>
    <xf numFmtId="0" fontId="0" fillId="0" borderId="0" xfId="0" applyFill="1" applyBorder="1" applyAlignment="1">
      <alignment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164" fontId="1" fillId="0" borderId="0" xfId="2" applyFont="1" applyFill="1" applyBorder="1" applyAlignment="1">
      <alignment vertical="justify"/>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5" fillId="0" borderId="1" xfId="0" applyFont="1" applyFill="1" applyBorder="1" applyAlignment="1">
      <alignment horizontal="center" wrapText="1"/>
    </xf>
    <xf numFmtId="0" fontId="1" fillId="0" borderId="0" xfId="0" applyFont="1" applyFill="1" applyBorder="1" applyAlignment="1">
      <alignment vertical="justify"/>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5" fillId="0" borderId="1" xfId="0" applyFont="1" applyFill="1" applyBorder="1" applyAlignment="1">
      <alignment horizontal="center" wrapText="1"/>
    </xf>
    <xf numFmtId="0" fontId="1" fillId="0" borderId="0" xfId="0" applyFont="1" applyFill="1" applyBorder="1" applyAlignment="1">
      <alignment vertical="justify"/>
    </xf>
    <xf numFmtId="0" fontId="29" fillId="0" borderId="0" xfId="0" applyFont="1" applyFill="1" applyBorder="1" applyAlignment="1">
      <alignment horizontal="left" vertical="top" wrapText="1"/>
    </xf>
    <xf numFmtId="0" fontId="29" fillId="0" borderId="0" xfId="0" applyFont="1" applyFill="1" applyAlignment="1">
      <alignment wrapText="1"/>
    </xf>
    <xf numFmtId="0" fontId="1" fillId="0" borderId="0" xfId="0" applyFont="1" applyFill="1" applyAlignment="1">
      <alignment horizontal="justify" vertical="justify"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13" fillId="0" borderId="0" xfId="0" applyNumberFormat="1" applyFont="1" applyFill="1" applyBorder="1" applyAlignment="1"/>
    <xf numFmtId="0" fontId="1" fillId="0" borderId="0" xfId="0" applyFont="1" applyFill="1" applyAlignment="1">
      <alignment horizontal="justify" vertical="justify" wrapText="1"/>
    </xf>
    <xf numFmtId="0" fontId="29" fillId="0" borderId="0" xfId="0" applyFont="1" applyFill="1" applyAlignment="1">
      <alignment wrapText="1"/>
    </xf>
    <xf numFmtId="0" fontId="29" fillId="0" borderId="0" xfId="0" applyFont="1" applyFill="1" applyBorder="1" applyAlignment="1">
      <alignment horizontal="left" vertical="top" wrapText="1"/>
    </xf>
    <xf numFmtId="0" fontId="28" fillId="0" borderId="0" xfId="0" applyFont="1" applyFill="1" applyBorder="1" applyAlignment="1"/>
    <xf numFmtId="0" fontId="14" fillId="0" borderId="38" xfId="0" quotePrefix="1" applyFont="1" applyFill="1" applyBorder="1" applyAlignment="1"/>
    <xf numFmtId="0" fontId="5" fillId="0" borderId="0" xfId="0" applyFont="1" applyFill="1" applyBorder="1" applyAlignment="1">
      <alignment horizontal="justify" vertical="top" wrapText="1"/>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0" fillId="0" borderId="0" xfId="0" applyFill="1" applyBorder="1" applyAlignment="1">
      <alignment vertical="top"/>
    </xf>
    <xf numFmtId="0" fontId="0" fillId="0" borderId="47" xfId="0" applyFill="1" applyBorder="1" applyAlignment="1">
      <alignment vertical="top"/>
    </xf>
    <xf numFmtId="0" fontId="0" fillId="0" borderId="35" xfId="0" applyFill="1" applyBorder="1" applyAlignment="1">
      <alignment vertical="top"/>
    </xf>
    <xf numFmtId="0" fontId="36" fillId="0" borderId="35" xfId="0" applyFont="1" applyFill="1" applyBorder="1" applyAlignment="1">
      <alignment vertical="top"/>
    </xf>
    <xf numFmtId="0" fontId="34" fillId="0" borderId="34" xfId="0" applyFont="1" applyFill="1" applyBorder="1" applyAlignment="1"/>
    <xf numFmtId="0" fontId="36" fillId="0" borderId="47" xfId="0" applyFont="1" applyFill="1" applyBorder="1" applyAlignment="1"/>
    <xf numFmtId="0" fontId="36" fillId="0" borderId="47" xfId="0" applyFont="1" applyFill="1" applyBorder="1" applyAlignment="1">
      <alignment vertical="top"/>
    </xf>
    <xf numFmtId="0" fontId="28" fillId="0" borderId="47" xfId="0" applyFont="1" applyFill="1" applyBorder="1" applyAlignment="1"/>
    <xf numFmtId="0" fontId="28" fillId="0" borderId="37" xfId="0" applyFont="1" applyFill="1" applyBorder="1" applyAlignment="1"/>
    <xf numFmtId="0" fontId="0" fillId="0" borderId="37" xfId="0" applyFill="1" applyBorder="1" applyAlignment="1">
      <alignment vertical="top"/>
    </xf>
    <xf numFmtId="0" fontId="5" fillId="0" borderId="41" xfId="0" applyFont="1" applyFill="1" applyBorder="1" applyAlignment="1">
      <alignment horizontal="left" vertical="top"/>
    </xf>
    <xf numFmtId="0" fontId="5" fillId="0" borderId="45" xfId="0" applyFont="1" applyFill="1" applyBorder="1" applyAlignment="1">
      <alignment horizontal="left" vertical="top"/>
    </xf>
    <xf numFmtId="0" fontId="31" fillId="0" borderId="36" xfId="0" applyFont="1" applyFill="1" applyBorder="1" applyAlignment="1"/>
    <xf numFmtId="0" fontId="29" fillId="0" borderId="38" xfId="0" applyFont="1" applyFill="1" applyBorder="1" applyAlignment="1">
      <alignment wrapText="1"/>
    </xf>
    <xf numFmtId="0" fontId="29" fillId="0" borderId="0" xfId="0" applyFont="1" applyFill="1" applyBorder="1" applyAlignment="1">
      <alignment wrapText="1"/>
    </xf>
    <xf numFmtId="0" fontId="29" fillId="0" borderId="44" xfId="0" applyFont="1" applyFill="1" applyBorder="1" applyAlignment="1">
      <alignment wrapText="1"/>
    </xf>
    <xf numFmtId="0" fontId="29" fillId="0" borderId="41" xfId="0" applyFont="1" applyFill="1" applyBorder="1" applyAlignment="1">
      <alignment wrapText="1"/>
    </xf>
    <xf numFmtId="0" fontId="29" fillId="0" borderId="42" xfId="0" applyFont="1" applyFill="1" applyBorder="1" applyAlignment="1">
      <alignment wrapText="1"/>
    </xf>
    <xf numFmtId="0" fontId="29" fillId="0" borderId="45" xfId="0" applyFont="1" applyFill="1" applyBorder="1" applyAlignment="1">
      <alignment wrapText="1"/>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43" fontId="38" fillId="0" borderId="0" xfId="0" applyNumberFormat="1" applyFont="1" applyFill="1" applyBorder="1" applyAlignment="1">
      <alignment horizontal="left" vertical="center"/>
    </xf>
    <xf numFmtId="43" fontId="38" fillId="0" borderId="0" xfId="0" applyNumberFormat="1" applyFont="1" applyFill="1" applyBorder="1" applyAlignment="1">
      <alignment vertical="top" wrapText="1"/>
    </xf>
    <xf numFmtId="0" fontId="12" fillId="0" borderId="0" xfId="0" applyFont="1" applyFill="1" applyAlignment="1">
      <alignment horizontal="justify" wrapText="1"/>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5" fillId="0" borderId="0" xfId="0" applyFont="1" applyFill="1" applyBorder="1" applyAlignment="1">
      <alignment horizontal="left" wrapText="1"/>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1" fillId="0" borderId="0" xfId="0" applyFont="1" applyFill="1" applyAlignment="1">
      <alignment horizontal="justify" wrapText="1"/>
    </xf>
    <xf numFmtId="0" fontId="29" fillId="0" borderId="0" xfId="0" applyFont="1" applyFill="1" applyBorder="1" applyAlignment="1">
      <alignment horizontal="left" vertical="top" wrapText="1"/>
    </xf>
    <xf numFmtId="0" fontId="5" fillId="0" borderId="0" xfId="0" applyFont="1" applyFill="1" applyBorder="1" applyAlignment="1">
      <alignment horizontal="left"/>
    </xf>
    <xf numFmtId="0" fontId="5" fillId="0" borderId="0" xfId="0" applyFont="1" applyFill="1" applyBorder="1" applyAlignment="1">
      <alignment horizontal="left" wrapText="1"/>
    </xf>
    <xf numFmtId="0" fontId="5" fillId="0" borderId="1" xfId="0" applyFont="1" applyFill="1" applyBorder="1" applyAlignment="1">
      <alignment horizontal="center" wrapText="1"/>
    </xf>
    <xf numFmtId="0" fontId="29" fillId="0" borderId="0" xfId="0" applyFont="1" applyFill="1" applyAlignment="1">
      <alignment wrapText="1"/>
    </xf>
    <xf numFmtId="0" fontId="29" fillId="0" borderId="0" xfId="0" applyFont="1" applyFill="1" applyBorder="1" applyAlignment="1">
      <alignment horizontal="left" vertical="top" wrapText="1"/>
    </xf>
    <xf numFmtId="0" fontId="1" fillId="0" borderId="0" xfId="0" applyFont="1" applyFill="1" applyAlignment="1">
      <alignment horizontal="justify" wrapText="1"/>
    </xf>
    <xf numFmtId="0" fontId="5" fillId="0" borderId="0" xfId="0" applyFont="1" applyFill="1" applyAlignment="1">
      <alignment wrapText="1"/>
    </xf>
    <xf numFmtId="0" fontId="0" fillId="0" borderId="0" xfId="0"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horizontal="left"/>
    </xf>
    <xf numFmtId="0" fontId="12" fillId="0" borderId="0" xfId="0" applyFont="1" applyFill="1" applyBorder="1" applyAlignment="1">
      <alignment vertical="top" wrapText="1"/>
    </xf>
    <xf numFmtId="0" fontId="12" fillId="0" borderId="0" xfId="0" applyFont="1" applyFill="1" applyBorder="1" applyAlignment="1">
      <alignment horizontal="left" vertical="top"/>
    </xf>
    <xf numFmtId="43" fontId="43" fillId="0" borderId="0" xfId="0" applyNumberFormat="1" applyFont="1" applyFill="1" applyBorder="1" applyAlignment="1">
      <alignment horizontal="left" vertical="top"/>
    </xf>
    <xf numFmtId="43" fontId="12"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center"/>
    </xf>
    <xf numFmtId="0" fontId="13" fillId="0" borderId="0" xfId="0" applyFont="1" applyFill="1" applyAlignment="1">
      <alignment horizontal="left" vertical="center"/>
    </xf>
    <xf numFmtId="0" fontId="2" fillId="0" borderId="0" xfId="0" applyFont="1" applyFill="1" applyBorder="1" applyAlignment="1">
      <alignment horizontal="center" vertical="top"/>
    </xf>
    <xf numFmtId="0" fontId="1" fillId="0" borderId="0" xfId="0" applyFont="1" applyFill="1" applyAlignment="1">
      <alignment horizontal="justify" vertical="center" wrapText="1"/>
    </xf>
    <xf numFmtId="0" fontId="29" fillId="0" borderId="0" xfId="0" applyFont="1" applyFill="1" applyAlignment="1">
      <alignment vertical="center" wrapText="1"/>
    </xf>
    <xf numFmtId="0" fontId="5" fillId="0" borderId="0" xfId="0" applyFont="1" applyFill="1" applyBorder="1" applyAlignment="1">
      <alignment horizontal="left"/>
    </xf>
    <xf numFmtId="0" fontId="0" fillId="0" borderId="0" xfId="0" applyFill="1" applyBorder="1" applyAlignment="1">
      <alignment horizontal="left" vertical="center" wrapText="1"/>
    </xf>
    <xf numFmtId="0" fontId="0" fillId="0" borderId="0" xfId="0" applyFill="1" applyBorder="1" applyAlignment="1">
      <alignment horizontal="justify" vertical="justify"/>
    </xf>
    <xf numFmtId="0" fontId="1" fillId="0" borderId="0" xfId="0" applyFont="1" applyFill="1" applyAlignment="1">
      <alignment horizontal="justify" vertical="justify" wrapText="1"/>
    </xf>
    <xf numFmtId="0" fontId="1" fillId="0" borderId="0" xfId="0" applyFont="1" applyFill="1" applyBorder="1" applyAlignment="1">
      <alignment horizontal="left" vertical="top"/>
    </xf>
    <xf numFmtId="0" fontId="2" fillId="0" borderId="0" xfId="0" applyFont="1" applyFill="1" applyBorder="1" applyAlignment="1">
      <alignment horizontal="center" vertical="top"/>
    </xf>
    <xf numFmtId="0" fontId="14" fillId="0" borderId="0" xfId="0" applyFont="1" applyFill="1" applyBorder="1" applyAlignment="1">
      <alignment horizontal="justify" vertical="justify"/>
    </xf>
    <xf numFmtId="0" fontId="12" fillId="0" borderId="0" xfId="0" applyFont="1" applyFill="1" applyAlignment="1">
      <alignment horizontal="left" vertical="justify"/>
    </xf>
    <xf numFmtId="164" fontId="13" fillId="0" borderId="0" xfId="2" applyFont="1" applyFill="1" applyBorder="1" applyAlignment="1">
      <alignment horizontal="right"/>
    </xf>
    <xf numFmtId="49" fontId="13" fillId="6" borderId="0" xfId="0" applyNumberFormat="1" applyFont="1" applyFill="1" applyBorder="1" applyAlignment="1">
      <alignment horizontal="right"/>
    </xf>
    <xf numFmtId="0" fontId="31" fillId="0" borderId="0" xfId="0" applyFont="1" applyFill="1" applyBorder="1" applyAlignment="1">
      <alignment horizontal="left"/>
    </xf>
    <xf numFmtId="3" fontId="2" fillId="0" borderId="0" xfId="0" applyNumberFormat="1" applyFont="1" applyFill="1" applyBorder="1" applyAlignment="1">
      <alignment horizontal="center"/>
    </xf>
    <xf numFmtId="4" fontId="2" fillId="0" borderId="0" xfId="0" applyNumberFormat="1" applyFont="1" applyFill="1" applyBorder="1"/>
    <xf numFmtId="164" fontId="5" fillId="0" borderId="0" xfId="2" applyFont="1" applyFill="1" applyBorder="1" applyAlignment="1">
      <alignment wrapText="1"/>
    </xf>
    <xf numFmtId="164" fontId="0" fillId="0" borderId="0" xfId="2" applyFont="1" applyFill="1" applyBorder="1" applyAlignment="1">
      <alignment horizontal="left" vertical="top" wrapText="1"/>
    </xf>
    <xf numFmtId="0" fontId="2" fillId="0" borderId="0" xfId="0" applyFont="1" applyFill="1" applyBorder="1" applyAlignment="1">
      <alignment horizontal="center" vertical="top"/>
    </xf>
    <xf numFmtId="0" fontId="29" fillId="0" borderId="0" xfId="0" applyFont="1" applyFill="1" applyBorder="1" applyAlignment="1">
      <alignment horizontal="left" vertical="top" wrapText="1"/>
    </xf>
    <xf numFmtId="0" fontId="5" fillId="0" borderId="1" xfId="0" applyFont="1" applyFill="1" applyBorder="1" applyAlignment="1">
      <alignment horizontal="center" wrapText="1"/>
    </xf>
    <xf numFmtId="0" fontId="5" fillId="0" borderId="6" xfId="0" applyFont="1" applyFill="1" applyBorder="1" applyAlignment="1">
      <alignment horizontal="center" wrapText="1"/>
    </xf>
    <xf numFmtId="0" fontId="0" fillId="0" borderId="6" xfId="0" applyFill="1" applyBorder="1" applyAlignment="1">
      <alignment horizontal="center" wrapText="1"/>
    </xf>
    <xf numFmtId="164" fontId="5" fillId="0" borderId="6" xfId="2" applyFont="1" applyFill="1" applyBorder="1" applyAlignment="1">
      <alignment horizontal="center" wrapText="1"/>
    </xf>
    <xf numFmtId="164" fontId="5" fillId="0" borderId="0" xfId="2" applyFont="1" applyFill="1" applyBorder="1" applyAlignment="1">
      <alignment horizontal="center" wrapText="1"/>
    </xf>
    <xf numFmtId="0" fontId="7" fillId="0" borderId="4" xfId="0" applyFont="1" applyFill="1" applyBorder="1" applyAlignment="1">
      <alignment horizontal="right" wrapText="1"/>
    </xf>
    <xf numFmtId="164" fontId="7" fillId="0" borderId="4" xfId="2" applyFont="1" applyFill="1" applyBorder="1" applyAlignment="1">
      <alignment horizontal="center" wrapText="1"/>
    </xf>
    <xf numFmtId="0" fontId="44" fillId="0" borderId="0" xfId="0" applyFont="1" applyFill="1" applyBorder="1" applyAlignment="1">
      <alignment horizontal="right" wrapText="1"/>
    </xf>
    <xf numFmtId="164" fontId="45" fillId="0" borderId="0" xfId="2" applyFont="1" applyFill="1" applyBorder="1" applyAlignment="1">
      <alignment horizontal="center" wrapText="1"/>
    </xf>
    <xf numFmtId="0" fontId="5" fillId="0" borderId="4" xfId="0" applyFont="1" applyFill="1" applyBorder="1" applyAlignment="1">
      <alignment horizontal="center" wrapText="1"/>
    </xf>
    <xf numFmtId="164" fontId="5" fillId="0" borderId="6" xfId="2" applyFont="1" applyFill="1" applyBorder="1" applyAlignment="1">
      <alignment horizontal="center" wrapText="1"/>
    </xf>
    <xf numFmtId="0" fontId="5" fillId="0" borderId="1" xfId="0" applyFont="1" applyFill="1" applyBorder="1" applyAlignment="1">
      <alignment horizontal="center" wrapText="1"/>
    </xf>
    <xf numFmtId="0" fontId="29" fillId="0" borderId="0" xfId="0" applyFont="1" applyFill="1" applyBorder="1" applyAlignment="1">
      <alignment horizontal="left" vertical="top" wrapText="1"/>
    </xf>
    <xf numFmtId="0" fontId="7" fillId="0" borderId="4" xfId="0" applyFont="1" applyFill="1" applyBorder="1" applyAlignment="1">
      <alignment horizontal="right" wrapText="1"/>
    </xf>
    <xf numFmtId="164" fontId="7" fillId="0" borderId="9" xfId="2" applyFont="1" applyFill="1" applyBorder="1" applyAlignment="1">
      <alignment horizontal="center" wrapText="1"/>
    </xf>
    <xf numFmtId="164" fontId="1" fillId="0" borderId="0" xfId="0" applyNumberFormat="1" applyFont="1" applyFill="1" applyBorder="1" applyAlignment="1">
      <alignment vertical="justify"/>
    </xf>
    <xf numFmtId="0" fontId="1" fillId="0" borderId="0" xfId="0" applyFont="1" applyFill="1" applyAlignment="1">
      <alignment horizontal="justify" vertical="justify" wrapText="1"/>
    </xf>
    <xf numFmtId="0" fontId="13" fillId="0" borderId="4" xfId="0" applyFont="1" applyFill="1" applyBorder="1" applyAlignment="1"/>
    <xf numFmtId="0" fontId="13" fillId="0" borderId="3" xfId="0" applyFont="1" applyFill="1" applyBorder="1" applyAlignment="1"/>
    <xf numFmtId="0" fontId="2" fillId="0" borderId="0" xfId="0" applyFont="1" applyFill="1" applyBorder="1" applyAlignment="1">
      <alignment horizontal="center" vertical="top"/>
    </xf>
    <xf numFmtId="0" fontId="29" fillId="0" borderId="0" xfId="0" applyFont="1" applyFill="1" applyAlignment="1">
      <alignment wrapText="1"/>
    </xf>
    <xf numFmtId="0" fontId="29" fillId="0" borderId="0" xfId="0" applyFont="1" applyFill="1" applyBorder="1" applyAlignment="1">
      <alignment horizontal="left" vertical="top" wrapText="1"/>
    </xf>
    <xf numFmtId="0" fontId="5" fillId="0" borderId="0" xfId="0" applyFont="1" applyFill="1" applyAlignment="1">
      <alignment wrapText="1"/>
    </xf>
    <xf numFmtId="0" fontId="0" fillId="0" borderId="0" xfId="0" applyFill="1" applyBorder="1" applyAlignment="1">
      <alignment wrapText="1"/>
    </xf>
    <xf numFmtId="0" fontId="0" fillId="0" borderId="0" xfId="0" applyFill="1" applyBorder="1" applyAlignment="1">
      <alignment horizontal="left" vertical="top" wrapText="1"/>
    </xf>
    <xf numFmtId="0" fontId="12" fillId="0" borderId="2" xfId="0" applyFont="1" applyFill="1" applyBorder="1" applyAlignment="1"/>
    <xf numFmtId="0" fontId="13" fillId="0" borderId="0" xfId="0" applyFont="1" applyFill="1" applyBorder="1" applyAlignment="1">
      <alignment horizontal="center" vertical="top"/>
    </xf>
    <xf numFmtId="49" fontId="13" fillId="0" borderId="0" xfId="0" applyNumberFormat="1" applyFont="1" applyFill="1" applyBorder="1" applyAlignment="1">
      <alignment horizontal="right" wrapText="1"/>
    </xf>
    <xf numFmtId="4" fontId="13" fillId="0" borderId="0" xfId="2" applyNumberFormat="1" applyFont="1" applyFill="1" applyBorder="1" applyAlignment="1"/>
    <xf numFmtId="0" fontId="13" fillId="0" borderId="4" xfId="0" applyFont="1" applyFill="1" applyBorder="1" applyAlignment="1"/>
    <xf numFmtId="0" fontId="13" fillId="0" borderId="3" xfId="0" applyFont="1" applyFill="1" applyBorder="1" applyAlignment="1"/>
    <xf numFmtId="0" fontId="12" fillId="0" borderId="2" xfId="0" applyFont="1" applyFill="1" applyBorder="1" applyAlignment="1"/>
    <xf numFmtId="0" fontId="7" fillId="0" borderId="0" xfId="0" applyFont="1" applyFill="1" applyBorder="1" applyAlignment="1">
      <alignment horizontal="left" vertical="top" wrapText="1"/>
    </xf>
    <xf numFmtId="0" fontId="12" fillId="0" borderId="0" xfId="0" applyFont="1" applyFill="1" applyAlignment="1">
      <alignment horizontal="left" vertical="justify"/>
    </xf>
    <xf numFmtId="0" fontId="14" fillId="0" borderId="0" xfId="0" applyFont="1" applyFill="1" applyBorder="1" applyAlignment="1">
      <alignment horizontal="justify" vertical="justify"/>
    </xf>
    <xf numFmtId="0" fontId="0" fillId="0" borderId="0" xfId="0" applyFill="1" applyBorder="1" applyAlignment="1">
      <alignment horizontal="justify" vertical="justify"/>
    </xf>
    <xf numFmtId="0" fontId="5" fillId="0" borderId="0" xfId="0" applyFont="1" applyFill="1" applyBorder="1" applyAlignment="1">
      <alignment horizontal="left"/>
    </xf>
    <xf numFmtId="0" fontId="1" fillId="0" borderId="0" xfId="0" applyFont="1" applyFill="1" applyAlignment="1">
      <alignment horizontal="justify" vertical="justify" wrapText="1"/>
    </xf>
    <xf numFmtId="0" fontId="29" fillId="0" borderId="0" xfId="0" applyFont="1" applyFill="1" applyAlignment="1">
      <alignment wrapText="1"/>
    </xf>
    <xf numFmtId="0" fontId="29" fillId="0" borderId="0" xfId="0" applyFont="1" applyFill="1" applyBorder="1" applyAlignment="1">
      <alignment horizontal="left" vertical="top" wrapText="1"/>
    </xf>
    <xf numFmtId="164" fontId="12" fillId="0" borderId="2" xfId="2" applyFont="1" applyFill="1" applyBorder="1" applyAlignment="1">
      <alignment horizontal="center"/>
    </xf>
    <xf numFmtId="164" fontId="12" fillId="0" borderId="3" xfId="2" applyFont="1" applyFill="1" applyBorder="1" applyAlignment="1">
      <alignment horizontal="center"/>
    </xf>
    <xf numFmtId="164" fontId="12" fillId="0" borderId="4" xfId="2" applyFont="1" applyFill="1" applyBorder="1" applyAlignment="1"/>
    <xf numFmtId="164" fontId="12" fillId="0" borderId="3" xfId="2" applyFont="1" applyFill="1" applyBorder="1" applyAlignment="1"/>
    <xf numFmtId="0" fontId="2" fillId="0" borderId="0" xfId="0" applyFont="1" applyFill="1" applyBorder="1" applyAlignment="1">
      <alignment horizontal="center" vertical="top"/>
    </xf>
    <xf numFmtId="0" fontId="14" fillId="0" borderId="0" xfId="0" applyFont="1" applyFill="1" applyBorder="1" applyAlignment="1">
      <alignment horizontal="justify" vertical="justify"/>
    </xf>
    <xf numFmtId="0" fontId="0" fillId="0" borderId="0" xfId="0" applyFill="1" applyBorder="1" applyAlignment="1">
      <alignment horizontal="justify" vertical="justify"/>
    </xf>
    <xf numFmtId="0" fontId="14" fillId="0" borderId="36" xfId="0" applyFont="1" applyFill="1" applyBorder="1"/>
    <xf numFmtId="0" fontId="14" fillId="0" borderId="40" xfId="0" applyFont="1" applyFill="1" applyBorder="1"/>
    <xf numFmtId="0" fontId="14" fillId="0" borderId="39" xfId="0" applyFont="1" applyFill="1" applyBorder="1"/>
    <xf numFmtId="0" fontId="14" fillId="0" borderId="38" xfId="0" applyFont="1" applyFill="1" applyBorder="1"/>
    <xf numFmtId="0" fontId="48" fillId="0" borderId="38" xfId="0" applyFont="1" applyFill="1" applyBorder="1"/>
    <xf numFmtId="0" fontId="14" fillId="0" borderId="38" xfId="0" quotePrefix="1" applyFont="1" applyFill="1" applyBorder="1"/>
    <xf numFmtId="0" fontId="14" fillId="0" borderId="40" xfId="0" quotePrefix="1" applyFont="1" applyFill="1" applyBorder="1"/>
    <xf numFmtId="0" fontId="2" fillId="0" borderId="0" xfId="0" applyFont="1" applyFill="1" applyBorder="1" applyAlignment="1">
      <alignment horizontal="left" vertical="center"/>
    </xf>
    <xf numFmtId="0" fontId="12" fillId="0" borderId="2" xfId="0" applyNumberFormat="1" applyFont="1" applyFill="1" applyBorder="1" applyAlignment="1">
      <alignment horizontal="center" vertical="center"/>
    </xf>
    <xf numFmtId="0" fontId="2" fillId="0" borderId="0" xfId="0" applyFont="1" applyFill="1" applyBorder="1" applyAlignment="1">
      <alignment horizontal="center" vertical="top"/>
    </xf>
    <xf numFmtId="0" fontId="12" fillId="0" borderId="0" xfId="0" applyFont="1" applyFill="1" applyAlignment="1">
      <alignment horizontal="justify" vertical="top" wrapText="1"/>
    </xf>
    <xf numFmtId="0" fontId="2" fillId="0" borderId="0" xfId="0" applyFont="1" applyFill="1" applyBorder="1" applyAlignment="1">
      <alignment horizontal="center" vertical="top"/>
    </xf>
    <xf numFmtId="44" fontId="1" fillId="0" borderId="0" xfId="0" applyNumberFormat="1" applyFont="1" applyFill="1" applyBorder="1" applyAlignment="1">
      <alignment vertical="justify"/>
    </xf>
    <xf numFmtId="0" fontId="49" fillId="0" borderId="0" xfId="0" applyFont="1" applyFill="1" applyAlignment="1">
      <alignment horizontal="justify" wrapText="1"/>
    </xf>
    <xf numFmtId="0" fontId="49" fillId="0" borderId="0" xfId="0" applyFont="1" applyFill="1" applyAlignment="1">
      <alignment horizontal="justify" vertical="top" wrapText="1"/>
    </xf>
    <xf numFmtId="0" fontId="12" fillId="0" borderId="1" xfId="0" applyFont="1" applyFill="1" applyBorder="1" applyAlignment="1">
      <alignment horizontal="center" vertical="center" wrapText="1"/>
    </xf>
    <xf numFmtId="0" fontId="8" fillId="0" borderId="0" xfId="0" applyFont="1" applyFill="1" applyBorder="1" applyAlignment="1">
      <alignment horizontal="left" vertical="center"/>
    </xf>
    <xf numFmtId="0" fontId="14" fillId="0" borderId="0" xfId="0" applyFont="1" applyFill="1" applyBorder="1" applyAlignment="1">
      <alignment horizontal="justify" vertical="center"/>
    </xf>
    <xf numFmtId="0" fontId="12" fillId="0" borderId="2" xfId="0" applyFont="1" applyFill="1" applyBorder="1" applyAlignment="1">
      <alignment vertical="center"/>
    </xf>
    <xf numFmtId="0" fontId="12" fillId="0" borderId="4" xfId="0" applyFont="1" applyFill="1" applyBorder="1" applyAlignment="1">
      <alignment vertical="center"/>
    </xf>
    <xf numFmtId="0" fontId="13" fillId="0" borderId="0" xfId="0" applyFont="1" applyFill="1" applyAlignment="1">
      <alignment vertical="top"/>
    </xf>
    <xf numFmtId="164" fontId="42" fillId="0" borderId="1" xfId="2" applyFont="1" applyFill="1" applyBorder="1" applyAlignment="1">
      <alignment vertical="center" wrapText="1"/>
    </xf>
    <xf numFmtId="14" fontId="42" fillId="0" borderId="1" xfId="0" applyNumberFormat="1" applyFont="1" applyFill="1" applyBorder="1" applyAlignment="1">
      <alignment vertical="top" wrapText="1"/>
    </xf>
    <xf numFmtId="166" fontId="14" fillId="0" borderId="29" xfId="0" applyNumberFormat="1" applyFont="1" applyFill="1" applyBorder="1" applyAlignment="1"/>
    <xf numFmtId="166" fontId="35" fillId="0" borderId="44" xfId="0" applyNumberFormat="1" applyFont="1" applyFill="1" applyBorder="1" applyAlignment="1">
      <alignment horizontal="left" vertical="top"/>
    </xf>
    <xf numFmtId="0" fontId="2" fillId="0" borderId="0" xfId="0" applyFont="1" applyFill="1" applyBorder="1" applyAlignment="1">
      <alignment horizontal="center" vertical="top"/>
    </xf>
    <xf numFmtId="14" fontId="42" fillId="0" borderId="30" xfId="0" applyNumberFormat="1" applyFont="1" applyFill="1" applyBorder="1" applyAlignment="1">
      <alignment horizontal="right" vertical="top" wrapText="1"/>
    </xf>
    <xf numFmtId="44" fontId="42" fillId="0" borderId="1" xfId="0" applyNumberFormat="1" applyFont="1" applyFill="1" applyBorder="1" applyAlignment="1">
      <alignment horizontal="left" vertical="center" wrapText="1"/>
    </xf>
    <xf numFmtId="0" fontId="2" fillId="0" borderId="0" xfId="0" applyFont="1" applyFill="1" applyBorder="1" applyAlignment="1">
      <alignment horizontal="center" vertical="top"/>
    </xf>
    <xf numFmtId="0" fontId="12" fillId="0" borderId="0" xfId="0" applyFont="1" applyFill="1" applyAlignment="1">
      <alignment vertical="top"/>
    </xf>
    <xf numFmtId="0" fontId="5" fillId="0" borderId="0" xfId="0" applyFont="1" applyFill="1" applyBorder="1" applyAlignment="1">
      <alignment horizontal="left" vertical="top"/>
    </xf>
    <xf numFmtId="0" fontId="1" fillId="0" borderId="0" xfId="0" applyFont="1" applyFill="1" applyAlignment="1">
      <alignment horizontal="justify" wrapText="1"/>
    </xf>
    <xf numFmtId="0" fontId="1" fillId="0" borderId="0" xfId="0" applyFont="1" applyFill="1" applyAlignment="1">
      <alignment horizontal="justify" vertical="justify" wrapText="1"/>
    </xf>
    <xf numFmtId="0" fontId="5" fillId="0" borderId="0" xfId="0" applyFont="1" applyFill="1" applyAlignment="1">
      <alignment wrapText="1"/>
    </xf>
    <xf numFmtId="0" fontId="0" fillId="0" borderId="0" xfId="0" applyFill="1" applyBorder="1" applyAlignment="1">
      <alignment wrapText="1"/>
    </xf>
    <xf numFmtId="0" fontId="12" fillId="0" borderId="0" xfId="0" applyFont="1" applyFill="1" applyAlignment="1">
      <alignment horizontal="left" vertical="justify"/>
    </xf>
    <xf numFmtId="0" fontId="2" fillId="0" borderId="0" xfId="0" applyFont="1" applyFill="1" applyBorder="1" applyAlignment="1">
      <alignment horizontal="center" vertical="top"/>
    </xf>
    <xf numFmtId="0" fontId="5" fillId="0" borderId="0" xfId="0" applyFont="1" applyFill="1" applyBorder="1" applyAlignment="1">
      <alignment horizontal="left" vertical="top"/>
    </xf>
    <xf numFmtId="0" fontId="1" fillId="0" borderId="0" xfId="0" applyFont="1" applyFill="1" applyAlignment="1">
      <alignment horizontal="justify" vertical="justify" wrapText="1"/>
    </xf>
    <xf numFmtId="164" fontId="12" fillId="0" borderId="2" xfId="2" applyFont="1" applyFill="1" applyBorder="1" applyAlignment="1">
      <alignment horizontal="center"/>
    </xf>
    <xf numFmtId="164" fontId="12" fillId="0" borderId="3" xfId="2" applyFont="1" applyFill="1" applyBorder="1" applyAlignment="1">
      <alignment horizontal="center"/>
    </xf>
    <xf numFmtId="0" fontId="1" fillId="0" borderId="0" xfId="0" applyFont="1" applyFill="1" applyAlignment="1">
      <alignment horizontal="justify" vertical="center" wrapText="1"/>
    </xf>
    <xf numFmtId="0" fontId="5" fillId="0" borderId="0" xfId="0" applyFont="1" applyFill="1" applyBorder="1" applyAlignment="1">
      <alignment horizontal="left" vertical="top"/>
    </xf>
    <xf numFmtId="0" fontId="29" fillId="0" borderId="0" xfId="0" applyFont="1" applyFill="1" applyAlignment="1">
      <alignment wrapText="1"/>
    </xf>
    <xf numFmtId="0" fontId="29"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0" fillId="0" borderId="0" xfId="0" applyFill="1" applyBorder="1" applyAlignment="1">
      <alignment horizontal="left" vertical="top" wrapText="1"/>
    </xf>
    <xf numFmtId="164" fontId="42" fillId="0" borderId="8" xfId="2" applyFont="1" applyFill="1" applyBorder="1" applyAlignment="1">
      <alignment horizontal="center" vertical="center" wrapText="1"/>
    </xf>
    <xf numFmtId="164" fontId="42" fillId="0" borderId="10" xfId="2" applyFont="1" applyFill="1" applyBorder="1" applyAlignment="1">
      <alignment horizontal="center" vertical="center" wrapText="1"/>
    </xf>
    <xf numFmtId="164" fontId="42" fillId="0" borderId="33" xfId="2" applyFont="1" applyFill="1" applyBorder="1" applyAlignment="1">
      <alignment vertical="center" wrapText="1"/>
    </xf>
    <xf numFmtId="164" fontId="12" fillId="0" borderId="1" xfId="2" applyFont="1" applyFill="1" applyBorder="1" applyAlignment="1">
      <alignment vertical="center" wrapText="1"/>
    </xf>
    <xf numFmtId="164" fontId="12" fillId="0" borderId="33" xfId="2" applyFont="1" applyFill="1" applyBorder="1" applyAlignment="1">
      <alignment vertical="top" wrapText="1"/>
    </xf>
    <xf numFmtId="164" fontId="12" fillId="0" borderId="1" xfId="2" applyFont="1" applyFill="1" applyBorder="1" applyAlignment="1">
      <alignment vertical="top" wrapText="1"/>
    </xf>
    <xf numFmtId="14" fontId="42" fillId="0" borderId="4" xfId="0" applyNumberFormat="1" applyFont="1" applyFill="1" applyBorder="1" applyAlignment="1">
      <alignment horizontal="left" vertical="center"/>
    </xf>
    <xf numFmtId="49" fontId="14" fillId="0" borderId="38"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164" fontId="42" fillId="0" borderId="0" xfId="2" applyFont="1" applyFill="1" applyBorder="1" applyAlignment="1"/>
    <xf numFmtId="164" fontId="42" fillId="0" borderId="44" xfId="2" applyFont="1" applyFill="1" applyBorder="1" applyAlignment="1"/>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xf>
    <xf numFmtId="164" fontId="42" fillId="0" borderId="2" xfId="2" applyFont="1" applyFill="1" applyBorder="1" applyAlignment="1">
      <alignment horizontal="center" vertical="center" wrapText="1"/>
    </xf>
    <xf numFmtId="164" fontId="42" fillId="0" borderId="3" xfId="2" applyFont="1" applyFill="1" applyBorder="1" applyAlignment="1">
      <alignment horizontal="center" vertical="center" wrapText="1"/>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164" fontId="12" fillId="0" borderId="4" xfId="2" applyFont="1" applyFill="1" applyBorder="1" applyAlignment="1">
      <alignment horizontal="center" vertical="center"/>
    </xf>
    <xf numFmtId="164" fontId="12" fillId="0" borderId="3" xfId="2" applyFont="1" applyFill="1" applyBorder="1" applyAlignment="1">
      <alignment horizontal="center" vertical="center"/>
    </xf>
    <xf numFmtId="0" fontId="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0" fillId="0" borderId="1" xfId="0" applyFill="1" applyBorder="1" applyAlignment="1">
      <alignment horizontal="center" wrapText="1"/>
    </xf>
    <xf numFmtId="164" fontId="12" fillId="0" borderId="2" xfId="2" applyFont="1" applyFill="1" applyBorder="1" applyAlignment="1">
      <alignment horizontal="center" vertical="center" wrapText="1"/>
    </xf>
    <xf numFmtId="164" fontId="12" fillId="0" borderId="3" xfId="2" applyFont="1" applyFill="1" applyBorder="1" applyAlignment="1">
      <alignment horizontal="center" vertical="center" wrapText="1"/>
    </xf>
    <xf numFmtId="164" fontId="5" fillId="0" borderId="1" xfId="2" applyFont="1" applyFill="1" applyBorder="1" applyAlignment="1">
      <alignment horizontal="right" wrapText="1"/>
    </xf>
    <xf numFmtId="164" fontId="0" fillId="0" borderId="2" xfId="2" applyFont="1" applyFill="1" applyBorder="1" applyAlignment="1">
      <alignment horizontal="right" wrapText="1"/>
    </xf>
    <xf numFmtId="0" fontId="1" fillId="0" borderId="0" xfId="0" applyFont="1" applyFill="1" applyAlignment="1">
      <alignment horizontal="justify" vertical="top" wrapText="1"/>
    </xf>
    <xf numFmtId="164" fontId="5" fillId="0" borderId="1" xfId="2" applyFont="1" applyFill="1" applyBorder="1" applyAlignment="1">
      <alignment horizontal="center" wrapText="1"/>
    </xf>
    <xf numFmtId="0" fontId="13" fillId="0" borderId="2" xfId="0" applyFont="1" applyFill="1" applyBorder="1" applyAlignment="1">
      <alignment horizontal="center"/>
    </xf>
    <xf numFmtId="0" fontId="13" fillId="0" borderId="4" xfId="0" applyFont="1" applyFill="1" applyBorder="1" applyAlignment="1">
      <alignment horizontal="center"/>
    </xf>
    <xf numFmtId="0" fontId="13" fillId="0" borderId="3" xfId="0" applyFont="1" applyFill="1" applyBorder="1" applyAlignment="1">
      <alignment horizontal="center"/>
    </xf>
    <xf numFmtId="0" fontId="12" fillId="0" borderId="2" xfId="0" applyNumberFormat="1" applyFont="1" applyFill="1" applyBorder="1" applyAlignment="1"/>
    <xf numFmtId="0" fontId="12" fillId="0" borderId="4" xfId="0" applyNumberFormat="1" applyFont="1" applyFill="1" applyBorder="1" applyAlignment="1"/>
    <xf numFmtId="0" fontId="12" fillId="0" borderId="3" xfId="0" applyNumberFormat="1" applyFont="1" applyFill="1" applyBorder="1" applyAlignment="1"/>
    <xf numFmtId="164" fontId="1" fillId="0" borderId="29" xfId="2" applyFont="1" applyFill="1" applyBorder="1" applyAlignment="1">
      <alignment horizontal="right" wrapText="1"/>
    </xf>
    <xf numFmtId="164" fontId="5" fillId="0" borderId="31" xfId="2" applyFont="1" applyFill="1" applyBorder="1" applyAlignment="1">
      <alignment horizontal="left" vertical="top" wrapText="1"/>
    </xf>
    <xf numFmtId="164" fontId="1" fillId="0" borderId="5" xfId="2" applyFont="1" applyFill="1" applyBorder="1" applyAlignment="1">
      <alignment horizontal="right" wrapText="1"/>
    </xf>
    <xf numFmtId="164" fontId="5" fillId="0" borderId="7" xfId="2" applyFont="1" applyFill="1" applyBorder="1" applyAlignment="1">
      <alignment horizontal="left" vertical="top" wrapText="1"/>
    </xf>
    <xf numFmtId="0" fontId="31" fillId="0" borderId="2" xfId="0" applyFont="1" applyFill="1" applyBorder="1" applyAlignment="1">
      <alignment horizontal="center" wrapText="1"/>
    </xf>
    <xf numFmtId="0" fontId="0" fillId="0" borderId="3" xfId="0" applyFill="1" applyBorder="1" applyAlignment="1">
      <alignment horizontal="left" vertical="top" wrapText="1"/>
    </xf>
    <xf numFmtId="0" fontId="2" fillId="0" borderId="2" xfId="0" applyFont="1" applyFill="1" applyBorder="1" applyAlignment="1">
      <alignment horizontal="center" wrapText="1"/>
    </xf>
    <xf numFmtId="0" fontId="2" fillId="0" borderId="4" xfId="0" applyFont="1" applyFill="1" applyBorder="1" applyAlignment="1">
      <alignment horizontal="center" wrapText="1"/>
    </xf>
    <xf numFmtId="0" fontId="2" fillId="0" borderId="3" xfId="0" applyFont="1" applyFill="1" applyBorder="1" applyAlignment="1">
      <alignment horizontal="center" wrapText="1"/>
    </xf>
    <xf numFmtId="166" fontId="1" fillId="0" borderId="0" xfId="0" applyNumberFormat="1" applyFont="1" applyFill="1" applyBorder="1" applyAlignment="1">
      <alignment horizontal="right" wrapText="1"/>
    </xf>
    <xf numFmtId="166" fontId="5" fillId="0" borderId="0" xfId="0" applyNumberFormat="1" applyFont="1" applyFill="1" applyBorder="1" applyAlignment="1">
      <alignment horizontal="left" vertical="top"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42" fillId="0" borderId="1" xfId="0" applyFont="1" applyFill="1" applyBorder="1" applyAlignment="1">
      <alignment horizontal="left" vertical="top" wrapText="1"/>
    </xf>
    <xf numFmtId="0" fontId="46" fillId="0" borderId="1" xfId="0" applyFont="1" applyFill="1" applyBorder="1" applyAlignment="1">
      <alignment horizontal="left" vertical="justify"/>
    </xf>
    <xf numFmtId="164" fontId="12" fillId="0" borderId="1" xfId="2" applyFont="1" applyFill="1" applyBorder="1" applyAlignment="1"/>
    <xf numFmtId="166" fontId="14" fillId="0" borderId="29" xfId="0" applyNumberFormat="1" applyFont="1" applyFill="1" applyBorder="1" applyAlignment="1"/>
    <xf numFmtId="166" fontId="35" fillId="0" borderId="44" xfId="0" applyNumberFormat="1" applyFont="1" applyFill="1" applyBorder="1" applyAlignment="1">
      <alignment horizontal="left" vertical="top"/>
    </xf>
    <xf numFmtId="0" fontId="14" fillId="0" borderId="40" xfId="0" quotePrefix="1" applyFont="1" applyFill="1" applyBorder="1" applyAlignment="1">
      <alignment horizontal="left" vertical="top" wrapText="1"/>
    </xf>
    <xf numFmtId="0" fontId="14" fillId="0" borderId="9" xfId="0" quotePrefix="1" applyFont="1" applyFill="1" applyBorder="1" applyAlignment="1">
      <alignment horizontal="left" vertical="top" wrapText="1"/>
    </xf>
    <xf numFmtId="0" fontId="14" fillId="0" borderId="10" xfId="0" quotePrefix="1" applyFont="1" applyFill="1" applyBorder="1" applyAlignment="1">
      <alignment horizontal="left" vertical="top" wrapText="1"/>
    </xf>
    <xf numFmtId="164" fontId="12" fillId="0" borderId="8" xfId="2" applyFont="1" applyFill="1" applyBorder="1" applyAlignment="1">
      <alignment horizontal="center" vertical="top" wrapText="1"/>
    </xf>
    <xf numFmtId="164" fontId="12" fillId="0" borderId="10" xfId="2" applyFont="1" applyFill="1" applyBorder="1" applyAlignment="1">
      <alignment horizontal="center" vertical="top" wrapText="1"/>
    </xf>
    <xf numFmtId="0" fontId="12" fillId="0" borderId="1" xfId="0" applyFont="1" applyFill="1" applyBorder="1" applyAlignment="1">
      <alignment horizontal="center" vertical="center" wrapText="1"/>
    </xf>
    <xf numFmtId="44" fontId="1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0" xfId="0" applyFont="1" applyFill="1" applyAlignment="1">
      <alignment horizontal="justify" vertical="justify" wrapText="1"/>
    </xf>
    <xf numFmtId="164" fontId="13" fillId="0" borderId="1" xfId="2" applyFont="1" applyFill="1" applyBorder="1" applyAlignment="1"/>
    <xf numFmtId="0" fontId="1" fillId="6" borderId="0" xfId="0" applyFont="1" applyFill="1" applyAlignment="1">
      <alignment horizontal="justify" vertical="top" wrapText="1"/>
    </xf>
    <xf numFmtId="0" fontId="12" fillId="0" borderId="0" xfId="0" applyFont="1" applyFill="1" applyAlignment="1">
      <alignment horizontal="justify" vertical="top" wrapText="1"/>
    </xf>
    <xf numFmtId="0" fontId="12" fillId="0" borderId="2" xfId="0" applyNumberFormat="1" applyFont="1" applyFill="1" applyBorder="1" applyAlignment="1">
      <alignment horizontal="left"/>
    </xf>
    <xf numFmtId="0" fontId="12" fillId="0" borderId="4" xfId="0" applyNumberFormat="1" applyFont="1" applyFill="1" applyBorder="1" applyAlignment="1">
      <alignment horizontal="left"/>
    </xf>
    <xf numFmtId="0" fontId="12" fillId="0" borderId="3" xfId="0" applyNumberFormat="1" applyFont="1" applyFill="1" applyBorder="1" applyAlignment="1">
      <alignment horizontal="left"/>
    </xf>
    <xf numFmtId="164" fontId="12" fillId="0" borderId="2" xfId="2" applyFont="1" applyFill="1" applyBorder="1" applyAlignment="1">
      <alignment horizontal="center"/>
    </xf>
    <xf numFmtId="164" fontId="12" fillId="0" borderId="4" xfId="2" applyFont="1" applyFill="1" applyBorder="1" applyAlignment="1">
      <alignment horizontal="center"/>
    </xf>
    <xf numFmtId="164" fontId="12" fillId="0" borderId="3" xfId="2" applyFont="1" applyFill="1" applyBorder="1" applyAlignment="1">
      <alignment horizontal="center"/>
    </xf>
    <xf numFmtId="0" fontId="12" fillId="0" borderId="1" xfId="0" applyNumberFormat="1" applyFont="1" applyFill="1" applyBorder="1" applyAlignment="1"/>
    <xf numFmtId="0" fontId="0" fillId="0" borderId="1" xfId="0" applyFill="1" applyBorder="1" applyAlignment="1">
      <alignment horizontal="center" vertical="center" wrapText="1"/>
    </xf>
    <xf numFmtId="0" fontId="5" fillId="0" borderId="4" xfId="0" applyFont="1" applyFill="1" applyBorder="1" applyAlignment="1">
      <alignment horizontal="center" wrapText="1"/>
    </xf>
    <xf numFmtId="164" fontId="12" fillId="0" borderId="1" xfId="2" applyFont="1" applyFill="1" applyBorder="1" applyAlignment="1">
      <alignment horizontal="center" vertical="center"/>
    </xf>
    <xf numFmtId="49" fontId="13" fillId="0" borderId="2" xfId="0" applyNumberFormat="1" applyFont="1" applyFill="1" applyBorder="1" applyAlignment="1">
      <alignment horizontal="right"/>
    </xf>
    <xf numFmtId="49" fontId="13" fillId="0" borderId="4" xfId="0" applyNumberFormat="1" applyFont="1" applyFill="1" applyBorder="1" applyAlignment="1">
      <alignment horizontal="right"/>
    </xf>
    <xf numFmtId="49" fontId="13" fillId="0" borderId="3" xfId="0" applyNumberFormat="1" applyFont="1" applyFill="1" applyBorder="1" applyAlignment="1">
      <alignment horizontal="right"/>
    </xf>
    <xf numFmtId="164" fontId="7" fillId="0" borderId="1" xfId="2" applyFont="1" applyFill="1" applyBorder="1" applyAlignment="1">
      <alignment wrapText="1"/>
    </xf>
    <xf numFmtId="164" fontId="36" fillId="0" borderId="2" xfId="2" applyFont="1" applyFill="1" applyBorder="1" applyAlignment="1">
      <alignment wrapText="1"/>
    </xf>
    <xf numFmtId="4" fontId="5" fillId="0" borderId="0" xfId="0" applyNumberFormat="1" applyFont="1" applyFill="1" applyAlignment="1">
      <alignment wrapText="1"/>
    </xf>
    <xf numFmtId="4" fontId="0" fillId="0" borderId="0" xfId="0" applyNumberFormat="1" applyFill="1" applyBorder="1" applyAlignment="1">
      <alignment wrapText="1"/>
    </xf>
    <xf numFmtId="0" fontId="1" fillId="0" borderId="0" xfId="0" applyFont="1" applyFill="1" applyAlignment="1">
      <alignment horizontal="justify" wrapText="1"/>
    </xf>
    <xf numFmtId="0" fontId="13" fillId="0" borderId="1" xfId="0" applyFont="1" applyFill="1" applyBorder="1" applyAlignment="1">
      <alignment horizontal="center"/>
    </xf>
    <xf numFmtId="0" fontId="14" fillId="0" borderId="59" xfId="0" applyFont="1" applyFill="1" applyBorder="1" applyAlignment="1">
      <alignment horizontal="left"/>
    </xf>
    <xf numFmtId="0" fontId="14" fillId="0" borderId="1" xfId="0" applyFont="1" applyFill="1" applyBorder="1" applyAlignment="1">
      <alignment horizontal="left"/>
    </xf>
    <xf numFmtId="0" fontId="14" fillId="0" borderId="59" xfId="0" applyFont="1" applyFill="1" applyBorder="1" applyAlignment="1">
      <alignment horizontal="left" wrapText="1"/>
    </xf>
    <xf numFmtId="0" fontId="14" fillId="0" borderId="1" xfId="0" applyFont="1" applyFill="1" applyBorder="1" applyAlignment="1">
      <alignment horizontal="left" wrapText="1"/>
    </xf>
    <xf numFmtId="164" fontId="42" fillId="0" borderId="2" xfId="2" applyFont="1" applyFill="1" applyBorder="1" applyAlignment="1"/>
    <xf numFmtId="164" fontId="42" fillId="0" borderId="4" xfId="2" applyFont="1" applyFill="1" applyBorder="1" applyAlignment="1"/>
    <xf numFmtId="0" fontId="1" fillId="0" borderId="0" xfId="0" applyFont="1" applyFill="1" applyAlignment="1">
      <alignment horizontal="justify" vertical="center" wrapText="1"/>
    </xf>
    <xf numFmtId="164" fontId="5" fillId="0" borderId="2" xfId="2" applyFont="1" applyFill="1" applyBorder="1" applyAlignment="1">
      <alignment horizontal="center" wrapText="1"/>
    </xf>
    <xf numFmtId="164" fontId="5" fillId="0" borderId="4" xfId="2" applyFont="1" applyFill="1" applyBorder="1" applyAlignment="1">
      <alignment horizontal="center" wrapText="1"/>
    </xf>
    <xf numFmtId="164" fontId="5" fillId="0" borderId="6" xfId="2" applyFont="1" applyFill="1" applyBorder="1" applyAlignment="1">
      <alignment horizontal="center" wrapText="1"/>
    </xf>
    <xf numFmtId="164" fontId="7" fillId="0" borderId="5" xfId="2" applyFont="1" applyFill="1" applyBorder="1" applyAlignment="1">
      <alignment horizontal="center" wrapText="1"/>
    </xf>
    <xf numFmtId="164" fontId="7" fillId="0" borderId="6" xfId="2" applyFont="1" applyFill="1" applyBorder="1" applyAlignment="1">
      <alignment horizontal="center" wrapText="1"/>
    </xf>
    <xf numFmtId="0" fontId="7" fillId="0" borderId="5" xfId="0" applyFont="1" applyFill="1" applyBorder="1" applyAlignment="1">
      <alignment horizontal="right" wrapText="1"/>
    </xf>
    <xf numFmtId="0" fontId="7" fillId="0" borderId="6" xfId="0" applyFont="1" applyFill="1" applyBorder="1" applyAlignment="1">
      <alignment horizontal="right" wrapText="1"/>
    </xf>
    <xf numFmtId="164" fontId="45" fillId="0" borderId="8" xfId="2" applyFont="1" applyFill="1" applyBorder="1" applyAlignment="1">
      <alignment horizontal="center" wrapText="1"/>
    </xf>
    <xf numFmtId="164" fontId="45" fillId="0" borderId="10" xfId="2" applyFont="1" applyFill="1" applyBorder="1" applyAlignment="1">
      <alignment horizontal="center" wrapText="1"/>
    </xf>
    <xf numFmtId="0" fontId="44" fillId="0" borderId="2" xfId="0" applyFont="1" applyFill="1" applyBorder="1" applyAlignment="1">
      <alignment horizontal="right" wrapText="1"/>
    </xf>
    <xf numFmtId="0" fontId="44" fillId="0" borderId="4" xfId="0" applyFont="1" applyFill="1" applyBorder="1" applyAlignment="1">
      <alignment horizontal="right" wrapText="1"/>
    </xf>
    <xf numFmtId="0" fontId="44" fillId="0" borderId="3" xfId="0" applyFont="1" applyFill="1" applyBorder="1" applyAlignment="1">
      <alignment horizontal="right"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164" fontId="12" fillId="0" borderId="2" xfId="2" applyFont="1" applyFill="1" applyBorder="1" applyAlignment="1">
      <alignment horizontal="right"/>
    </xf>
    <xf numFmtId="164" fontId="12" fillId="0" borderId="4" xfId="2" applyFont="1" applyFill="1" applyBorder="1" applyAlignment="1">
      <alignment horizontal="right"/>
    </xf>
    <xf numFmtId="164" fontId="12" fillId="0" borderId="3" xfId="2" applyFont="1" applyFill="1" applyBorder="1" applyAlignment="1">
      <alignment horizontal="right"/>
    </xf>
    <xf numFmtId="164" fontId="12" fillId="0" borderId="2" xfId="2" applyFont="1" applyFill="1" applyBorder="1" applyAlignment="1"/>
    <xf numFmtId="164" fontId="12" fillId="0" borderId="4" xfId="2" applyFont="1" applyFill="1" applyBorder="1" applyAlignment="1"/>
    <xf numFmtId="164" fontId="12" fillId="0" borderId="3" xfId="2" applyFont="1" applyFill="1" applyBorder="1" applyAlignment="1"/>
    <xf numFmtId="0" fontId="1" fillId="0" borderId="0" xfId="0" applyFont="1" applyFill="1" applyAlignment="1">
      <alignment horizontal="left" wrapText="1"/>
    </xf>
    <xf numFmtId="44"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4" fontId="13" fillId="0" borderId="2" xfId="2" applyFont="1" applyFill="1" applyBorder="1" applyAlignment="1"/>
    <xf numFmtId="164" fontId="13" fillId="0" borderId="4" xfId="2" applyFont="1" applyFill="1" applyBorder="1" applyAlignment="1"/>
    <xf numFmtId="164" fontId="13" fillId="0" borderId="3" xfId="2" applyFont="1" applyFill="1" applyBorder="1" applyAlignment="1"/>
    <xf numFmtId="164" fontId="42" fillId="0" borderId="55" xfId="2" applyFont="1" applyFill="1" applyBorder="1" applyAlignment="1"/>
    <xf numFmtId="164" fontId="9" fillId="0" borderId="1" xfId="2" applyFont="1" applyFill="1" applyBorder="1" applyAlignment="1">
      <alignment horizontal="center"/>
    </xf>
    <xf numFmtId="164" fontId="9" fillId="0" borderId="61" xfId="2" applyFont="1" applyFill="1" applyBorder="1" applyAlignment="1">
      <alignment horizontal="center"/>
    </xf>
    <xf numFmtId="0" fontId="14" fillId="0" borderId="59" xfId="0" quotePrefix="1" applyFont="1" applyFill="1" applyBorder="1" applyAlignment="1">
      <alignment horizontal="left" wrapText="1"/>
    </xf>
    <xf numFmtId="0" fontId="14" fillId="0" borderId="1" xfId="0" quotePrefix="1" applyFont="1" applyFill="1" applyBorder="1" applyAlignment="1">
      <alignment horizontal="left" wrapText="1"/>
    </xf>
    <xf numFmtId="0" fontId="14" fillId="0" borderId="58" xfId="0" applyFont="1" applyFill="1" applyBorder="1" applyAlignment="1">
      <alignment horizontal="left"/>
    </xf>
    <xf numFmtId="0" fontId="14" fillId="0" borderId="33" xfId="0" applyFont="1" applyFill="1" applyBorder="1" applyAlignment="1">
      <alignment horizontal="left"/>
    </xf>
    <xf numFmtId="0" fontId="7" fillId="0" borderId="34" xfId="0" applyFont="1" applyFill="1" applyBorder="1" applyAlignment="1">
      <alignment horizontal="center" vertical="top"/>
    </xf>
    <xf numFmtId="0" fontId="7" fillId="0" borderId="35" xfId="0" applyFont="1" applyFill="1" applyBorder="1" applyAlignment="1">
      <alignment horizontal="center" vertical="top"/>
    </xf>
    <xf numFmtId="164" fontId="7" fillId="0" borderId="1" xfId="2" applyFont="1" applyFill="1" applyBorder="1" applyAlignment="1">
      <alignment horizontal="center" wrapText="1"/>
    </xf>
    <xf numFmtId="0" fontId="41" fillId="0" borderId="57" xfId="0" applyFont="1" applyBorder="1" applyAlignment="1">
      <alignment horizontal="center" wrapText="1"/>
    </xf>
    <xf numFmtId="164" fontId="7" fillId="0" borderId="34" xfId="2" applyFont="1" applyFill="1" applyBorder="1" applyAlignment="1">
      <alignment horizontal="left"/>
    </xf>
    <xf numFmtId="164" fontId="7" fillId="0" borderId="35" xfId="2" applyFont="1" applyFill="1" applyBorder="1" applyAlignment="1">
      <alignment horizontal="left"/>
    </xf>
    <xf numFmtId="164" fontId="5" fillId="0" borderId="1" xfId="2" applyFont="1" applyFill="1" applyBorder="1" applyAlignment="1">
      <alignment horizontal="center"/>
    </xf>
    <xf numFmtId="0" fontId="14" fillId="0" borderId="59" xfId="0" quotePrefix="1" applyFont="1" applyFill="1" applyBorder="1" applyAlignment="1">
      <alignment horizontal="left"/>
    </xf>
    <xf numFmtId="0" fontId="14" fillId="0" borderId="1" xfId="0" quotePrefix="1" applyFont="1" applyFill="1" applyBorder="1" applyAlignment="1">
      <alignment horizontal="left"/>
    </xf>
    <xf numFmtId="0" fontId="7" fillId="0" borderId="0" xfId="0" applyFont="1" applyFill="1" applyBorder="1" applyAlignment="1">
      <alignment horizontal="left" vertical="top" wrapText="1"/>
    </xf>
    <xf numFmtId="49" fontId="14" fillId="0" borderId="59" xfId="0" applyNumberFormat="1" applyFont="1" applyFill="1" applyBorder="1" applyAlignment="1">
      <alignment horizontal="left" wrapText="1"/>
    </xf>
    <xf numFmtId="49" fontId="14" fillId="0" borderId="1" xfId="0" applyNumberFormat="1" applyFont="1" applyFill="1" applyBorder="1" applyAlignment="1">
      <alignment horizontal="left" wrapText="1"/>
    </xf>
    <xf numFmtId="164" fontId="13" fillId="0" borderId="2" xfId="2" applyFont="1" applyFill="1" applyBorder="1" applyAlignment="1">
      <alignment horizontal="center" vertical="center"/>
    </xf>
    <xf numFmtId="164" fontId="13" fillId="0" borderId="3" xfId="2" applyFont="1" applyFill="1" applyBorder="1" applyAlignment="1">
      <alignment horizontal="center" vertical="center"/>
    </xf>
    <xf numFmtId="0" fontId="12" fillId="0" borderId="2"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0" applyNumberFormat="1" applyFont="1" applyFill="1" applyBorder="1" applyAlignment="1">
      <alignment horizontal="left" vertical="center"/>
    </xf>
    <xf numFmtId="164" fontId="12" fillId="0" borderId="2" xfId="2" applyFont="1" applyFill="1" applyBorder="1" applyAlignment="1">
      <alignment horizontal="center" vertical="center"/>
    </xf>
    <xf numFmtId="0" fontId="12" fillId="0" borderId="2" xfId="0" applyNumberFormat="1" applyFont="1" applyFill="1" applyBorder="1" applyAlignment="1">
      <alignment horizontal="left" wrapText="1"/>
    </xf>
    <xf numFmtId="0" fontId="12" fillId="0" borderId="4" xfId="0" applyNumberFormat="1" applyFont="1" applyFill="1" applyBorder="1" applyAlignment="1">
      <alignment horizontal="left" wrapText="1"/>
    </xf>
    <xf numFmtId="0" fontId="12" fillId="0" borderId="3" xfId="0" applyNumberFormat="1" applyFont="1" applyFill="1" applyBorder="1" applyAlignment="1">
      <alignment horizontal="left" wrapText="1"/>
    </xf>
    <xf numFmtId="0" fontId="37" fillId="0" borderId="2" xfId="0" applyNumberFormat="1" applyFont="1" applyFill="1" applyBorder="1" applyAlignment="1">
      <alignment horizontal="left" vertical="center"/>
    </xf>
    <xf numFmtId="0" fontId="37" fillId="0" borderId="4" xfId="0" applyNumberFormat="1" applyFont="1" applyFill="1" applyBorder="1" applyAlignment="1">
      <alignment horizontal="left" vertical="center"/>
    </xf>
    <xf numFmtId="0" fontId="37" fillId="0" borderId="3" xfId="0" applyNumberFormat="1" applyFont="1" applyFill="1" applyBorder="1" applyAlignment="1">
      <alignment horizontal="left" vertical="center"/>
    </xf>
    <xf numFmtId="0" fontId="13" fillId="0" borderId="2" xfId="0" applyFont="1" applyFill="1" applyBorder="1" applyAlignment="1"/>
    <xf numFmtId="0" fontId="13" fillId="0" borderId="4" xfId="0" applyFont="1" applyFill="1" applyBorder="1" applyAlignment="1"/>
    <xf numFmtId="0" fontId="13" fillId="0" borderId="3" xfId="0" applyFont="1" applyFill="1" applyBorder="1" applyAlignment="1"/>
    <xf numFmtId="49" fontId="14" fillId="0" borderId="39" xfId="0" applyNumberFormat="1" applyFont="1" applyFill="1" applyBorder="1" applyAlignment="1">
      <alignment horizontal="left" vertical="top" wrapText="1"/>
    </xf>
    <xf numFmtId="49" fontId="14" fillId="0" borderId="6" xfId="0" applyNumberFormat="1" applyFont="1" applyFill="1" applyBorder="1" applyAlignment="1">
      <alignment horizontal="left" vertical="top" wrapText="1"/>
    </xf>
    <xf numFmtId="49" fontId="14" fillId="0" borderId="7" xfId="0" applyNumberFormat="1" applyFont="1" applyFill="1" applyBorder="1" applyAlignment="1">
      <alignment horizontal="left" vertical="top" wrapText="1"/>
    </xf>
    <xf numFmtId="49" fontId="14" fillId="0" borderId="59"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41" fillId="0" borderId="60" xfId="0" applyFont="1" applyBorder="1" applyAlignment="1">
      <alignment horizontal="center" wrapText="1"/>
    </xf>
    <xf numFmtId="164" fontId="1" fillId="0" borderId="4" xfId="2" applyFont="1" applyFill="1" applyBorder="1" applyAlignment="1">
      <alignment horizontal="center" vertical="center"/>
    </xf>
    <xf numFmtId="164" fontId="1" fillId="0" borderId="3" xfId="2" applyFont="1" applyFill="1" applyBorder="1" applyAlignment="1">
      <alignment horizontal="center" vertical="center"/>
    </xf>
    <xf numFmtId="0" fontId="13" fillId="0" borderId="2" xfId="0" applyNumberFormat="1" applyFont="1" applyFill="1" applyBorder="1" applyAlignment="1">
      <alignment horizontal="left" vertical="center"/>
    </xf>
    <xf numFmtId="0" fontId="13" fillId="0" borderId="4" xfId="0" applyNumberFormat="1" applyFont="1" applyFill="1" applyBorder="1" applyAlignment="1">
      <alignment horizontal="left" vertical="center"/>
    </xf>
    <xf numFmtId="0" fontId="13" fillId="0" borderId="3" xfId="0" applyNumberFormat="1" applyFont="1" applyFill="1" applyBorder="1" applyAlignment="1">
      <alignment horizontal="left" vertical="center"/>
    </xf>
    <xf numFmtId="0" fontId="13" fillId="0" borderId="2"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4" fillId="0" borderId="58" xfId="0" applyFont="1" applyFill="1" applyBorder="1" applyAlignment="1">
      <alignment horizontal="left" wrapText="1"/>
    </xf>
    <xf numFmtId="0" fontId="14" fillId="0" borderId="33" xfId="0" applyFont="1" applyFill="1" applyBorder="1" applyAlignment="1">
      <alignment horizontal="left" wrapText="1"/>
    </xf>
    <xf numFmtId="0" fontId="29" fillId="0" borderId="0" xfId="0" applyFont="1" applyFill="1" applyAlignment="1">
      <alignment vertical="center" wrapText="1"/>
    </xf>
    <xf numFmtId="0" fontId="29" fillId="0" borderId="0" xfId="0" applyFont="1" applyFill="1" applyBorder="1" applyAlignment="1">
      <alignment horizontal="left" vertical="center" wrapText="1"/>
    </xf>
    <xf numFmtId="0" fontId="41" fillId="0" borderId="37" xfId="0" applyFont="1" applyBorder="1" applyAlignment="1">
      <alignment horizontal="center" wrapText="1"/>
    </xf>
    <xf numFmtId="0" fontId="5" fillId="0" borderId="0" xfId="0" applyFont="1" applyFill="1" applyBorder="1" applyAlignment="1">
      <alignment horizontal="left" vertical="top"/>
    </xf>
    <xf numFmtId="164" fontId="5" fillId="0" borderId="29" xfId="2" applyFont="1" applyFill="1" applyBorder="1" applyAlignment="1">
      <alignment wrapText="1"/>
    </xf>
    <xf numFmtId="164" fontId="0" fillId="0" borderId="31" xfId="2" applyFont="1" applyFill="1" applyBorder="1" applyAlignment="1">
      <alignment horizontal="left" vertical="top" wrapText="1"/>
    </xf>
    <xf numFmtId="164" fontId="5" fillId="0" borderId="8" xfId="2" applyFont="1" applyFill="1" applyBorder="1" applyAlignment="1">
      <alignment wrapText="1"/>
    </xf>
    <xf numFmtId="164" fontId="0" fillId="0" borderId="10" xfId="2" applyFont="1" applyFill="1" applyBorder="1" applyAlignment="1">
      <alignment horizontal="left" vertical="top" wrapText="1"/>
    </xf>
    <xf numFmtId="166" fontId="5" fillId="0" borderId="5" xfId="0" applyNumberFormat="1" applyFont="1" applyFill="1" applyBorder="1" applyAlignment="1">
      <alignment horizontal="center" vertical="center" wrapText="1"/>
    </xf>
    <xf numFmtId="166" fontId="29" fillId="0" borderId="7" xfId="0" applyNumberFormat="1" applyFont="1" applyFill="1" applyBorder="1" applyAlignment="1">
      <alignment horizontal="center" vertical="center" wrapText="1"/>
    </xf>
    <xf numFmtId="0" fontId="7" fillId="0" borderId="0" xfId="0" applyFont="1" applyFill="1" applyBorder="1" applyAlignment="1">
      <alignment horizontal="left"/>
    </xf>
    <xf numFmtId="0" fontId="13" fillId="0" borderId="2" xfId="0" applyFont="1" applyFill="1" applyBorder="1" applyAlignment="1">
      <alignment horizontal="left" vertical="center"/>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2" fillId="0" borderId="1" xfId="0" applyFont="1" applyFill="1" applyBorder="1" applyAlignment="1">
      <alignment horizontal="center" vertical="center"/>
    </xf>
    <xf numFmtId="164" fontId="1" fillId="0" borderId="0" xfId="2" applyFont="1" applyFill="1" applyBorder="1" applyAlignment="1">
      <alignment horizontal="right" wrapText="1"/>
    </xf>
    <xf numFmtId="164" fontId="5" fillId="0" borderId="0" xfId="2" applyFont="1" applyFill="1" applyBorder="1" applyAlignment="1">
      <alignment horizontal="left" vertical="top" wrapText="1"/>
    </xf>
    <xf numFmtId="3" fontId="1" fillId="0" borderId="0" xfId="0" applyNumberFormat="1" applyFont="1" applyFill="1" applyBorder="1" applyAlignment="1">
      <alignment horizontal="right" wrapText="1"/>
    </xf>
    <xf numFmtId="3" fontId="5" fillId="0" borderId="0" xfId="0" applyNumberFormat="1"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7" xfId="0" applyFont="1" applyFill="1" applyBorder="1" applyAlignment="1">
      <alignment horizontal="left" vertical="top" wrapText="1"/>
    </xf>
    <xf numFmtId="164" fontId="42" fillId="0" borderId="1" xfId="2" applyFont="1" applyFill="1" applyBorder="1" applyAlignment="1">
      <alignment horizontal="center" vertical="center"/>
    </xf>
    <xf numFmtId="0" fontId="12" fillId="0" borderId="1" xfId="0" applyFont="1" applyFill="1" applyBorder="1" applyAlignment="1">
      <alignment horizontal="center" vertical="top"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0" borderId="29"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5" fillId="0" borderId="31"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164" fontId="5" fillId="0" borderId="3" xfId="2" applyFont="1" applyFill="1" applyBorder="1" applyAlignment="1">
      <alignment horizontal="center" wrapText="1"/>
    </xf>
    <xf numFmtId="0" fontId="44" fillId="0" borderId="1" xfId="0" applyFont="1" applyFill="1" applyBorder="1" applyAlignment="1">
      <alignment horizontal="right" wrapText="1"/>
    </xf>
    <xf numFmtId="0" fontId="41" fillId="0" borderId="43" xfId="0" applyFont="1" applyBorder="1" applyAlignment="1">
      <alignment horizontal="center" wrapText="1"/>
    </xf>
    <xf numFmtId="164" fontId="5" fillId="0" borderId="61" xfId="2" applyFont="1" applyFill="1" applyBorder="1" applyAlignment="1">
      <alignment horizontal="center"/>
    </xf>
    <xf numFmtId="0" fontId="51" fillId="0" borderId="0" xfId="0" applyFont="1" applyFill="1" applyAlignment="1">
      <alignment vertical="top"/>
    </xf>
    <xf numFmtId="0" fontId="51" fillId="0" borderId="0" xfId="0" applyFont="1" applyFill="1" applyBorder="1" applyAlignment="1">
      <alignment horizontal="left" vertical="top"/>
    </xf>
    <xf numFmtId="49" fontId="12" fillId="0" borderId="2" xfId="0" applyNumberFormat="1" applyFont="1" applyFill="1" applyBorder="1" applyAlignment="1"/>
    <xf numFmtId="49" fontId="12" fillId="0" borderId="4" xfId="0" applyNumberFormat="1" applyFont="1" applyFill="1" applyBorder="1" applyAlignment="1"/>
    <xf numFmtId="49" fontId="12" fillId="0" borderId="3" xfId="0" applyNumberFormat="1" applyFont="1" applyFill="1" applyBorder="1" applyAlignment="1"/>
    <xf numFmtId="164" fontId="5" fillId="0" borderId="2" xfId="2" applyFont="1" applyFill="1" applyBorder="1" applyAlignment="1">
      <alignment wrapText="1"/>
    </xf>
    <xf numFmtId="164" fontId="0" fillId="0" borderId="3" xfId="2" applyFont="1" applyFill="1" applyBorder="1" applyAlignment="1">
      <alignment horizontal="left" vertical="top" wrapText="1"/>
    </xf>
    <xf numFmtId="164" fontId="42" fillId="0" borderId="46" xfId="2" applyFont="1" applyFill="1" applyBorder="1" applyAlignment="1"/>
    <xf numFmtId="0" fontId="34" fillId="0" borderId="34" xfId="0" applyFont="1" applyFill="1" applyBorder="1" applyAlignment="1">
      <alignment horizontal="left" wrapText="1"/>
    </xf>
    <xf numFmtId="0" fontId="34" fillId="0" borderId="47" xfId="0" applyFont="1" applyFill="1" applyBorder="1" applyAlignment="1">
      <alignment horizontal="left" wrapText="1"/>
    </xf>
    <xf numFmtId="0" fontId="34" fillId="0" borderId="35" xfId="0" applyFont="1" applyFill="1" applyBorder="1" applyAlignment="1">
      <alignment horizontal="left" wrapText="1"/>
    </xf>
    <xf numFmtId="164" fontId="2" fillId="0" borderId="2" xfId="2" applyFont="1" applyFill="1" applyBorder="1" applyAlignment="1">
      <alignment horizontal="right" wrapText="1"/>
    </xf>
    <xf numFmtId="164" fontId="33" fillId="0" borderId="3" xfId="2" applyFont="1" applyFill="1" applyBorder="1" applyAlignment="1">
      <alignment horizontal="left" vertical="top" wrapText="1"/>
    </xf>
    <xf numFmtId="49" fontId="14" fillId="0" borderId="58" xfId="0" applyNumberFormat="1" applyFont="1" applyFill="1" applyBorder="1" applyAlignment="1">
      <alignment horizontal="left"/>
    </xf>
    <xf numFmtId="49" fontId="14" fillId="0" borderId="33" xfId="0" applyNumberFormat="1" applyFont="1" applyFill="1" applyBorder="1" applyAlignment="1">
      <alignment horizontal="left"/>
    </xf>
    <xf numFmtId="0" fontId="2" fillId="0" borderId="0" xfId="0" applyFont="1" applyFill="1" applyBorder="1" applyAlignment="1">
      <alignment horizontal="center" vertical="center"/>
    </xf>
    <xf numFmtId="0" fontId="29" fillId="0" borderId="0" xfId="0" applyFont="1" applyFill="1" applyAlignment="1">
      <alignment wrapText="1"/>
    </xf>
    <xf numFmtId="0" fontId="29" fillId="0" borderId="0" xfId="0" applyFont="1" applyFill="1" applyBorder="1" applyAlignment="1">
      <alignment horizontal="left" vertical="top" wrapText="1"/>
    </xf>
    <xf numFmtId="0" fontId="34" fillId="0" borderId="34" xfId="0" applyFont="1" applyFill="1" applyBorder="1" applyAlignment="1">
      <alignment horizontal="left"/>
    </xf>
    <xf numFmtId="0" fontId="34" fillId="0" borderId="47" xfId="0" applyFont="1" applyFill="1" applyBorder="1" applyAlignment="1">
      <alignment horizontal="left"/>
    </xf>
    <xf numFmtId="0" fontId="34" fillId="0" borderId="35" xfId="0" applyFont="1" applyFill="1" applyBorder="1" applyAlignment="1">
      <alignment horizontal="left"/>
    </xf>
    <xf numFmtId="164" fontId="42" fillId="0" borderId="56" xfId="2" applyFont="1" applyFill="1" applyBorder="1" applyAlignment="1"/>
    <xf numFmtId="164" fontId="42" fillId="0" borderId="54" xfId="2" applyFont="1" applyFill="1" applyBorder="1" applyAlignment="1"/>
    <xf numFmtId="0" fontId="0" fillId="0" borderId="1" xfId="0" applyFill="1" applyBorder="1" applyAlignment="1">
      <alignment horizontal="left" wrapText="1"/>
    </xf>
    <xf numFmtId="0" fontId="13" fillId="0" borderId="1" xfId="0" applyNumberFormat="1" applyFont="1" applyFill="1" applyBorder="1" applyAlignment="1">
      <alignment horizontal="right"/>
    </xf>
    <xf numFmtId="0" fontId="13" fillId="0" borderId="0" xfId="0" applyFont="1" applyFill="1" applyAlignment="1">
      <alignment horizontal="left"/>
    </xf>
    <xf numFmtId="166" fontId="7" fillId="0" borderId="8" xfId="0" applyNumberFormat="1" applyFont="1" applyFill="1" applyBorder="1" applyAlignment="1">
      <alignment horizontal="center" vertical="center" wrapText="1"/>
    </xf>
    <xf numFmtId="166" fontId="32" fillId="0" borderId="10" xfId="0" applyNumberFormat="1" applyFont="1" applyFill="1" applyBorder="1" applyAlignment="1">
      <alignment horizontal="center" vertical="center" wrapText="1"/>
    </xf>
    <xf numFmtId="0" fontId="7" fillId="0" borderId="2" xfId="0" applyFont="1" applyFill="1" applyBorder="1" applyAlignment="1">
      <alignment horizontal="right" wrapText="1"/>
    </xf>
    <xf numFmtId="0" fontId="7" fillId="0" borderId="4" xfId="0" applyFont="1" applyFill="1" applyBorder="1" applyAlignment="1">
      <alignment horizontal="right" wrapText="1"/>
    </xf>
    <xf numFmtId="0" fontId="7" fillId="0" borderId="3" xfId="0" applyFont="1" applyFill="1" applyBorder="1" applyAlignment="1">
      <alignment horizontal="right" wrapText="1"/>
    </xf>
    <xf numFmtId="0" fontId="5" fillId="0" borderId="0" xfId="0" applyFont="1" applyFill="1" applyAlignment="1">
      <alignment wrapText="1"/>
    </xf>
    <xf numFmtId="0" fontId="0" fillId="0" borderId="0" xfId="0" applyFill="1" applyBorder="1" applyAlignment="1">
      <alignment wrapText="1"/>
    </xf>
    <xf numFmtId="0" fontId="12" fillId="6" borderId="1" xfId="0" applyNumberFormat="1" applyFont="1" applyFill="1" applyBorder="1" applyAlignment="1"/>
    <xf numFmtId="49" fontId="1" fillId="0" borderId="0" xfId="0" applyNumberFormat="1" applyFont="1" applyFill="1" applyAlignment="1">
      <alignment horizontal="justify" vertical="top" wrapText="1"/>
    </xf>
    <xf numFmtId="4" fontId="5" fillId="0" borderId="6" xfId="0" applyNumberFormat="1" applyFont="1" applyFill="1" applyBorder="1" applyAlignment="1">
      <alignment wrapText="1"/>
    </xf>
    <xf numFmtId="164" fontId="13" fillId="0" borderId="2" xfId="2" applyFont="1" applyFill="1" applyBorder="1" applyAlignment="1">
      <alignment horizontal="right"/>
    </xf>
    <xf numFmtId="164" fontId="13" fillId="0" borderId="4" xfId="2" applyFont="1" applyFill="1" applyBorder="1" applyAlignment="1">
      <alignment horizontal="right"/>
    </xf>
    <xf numFmtId="164" fontId="13" fillId="0" borderId="3" xfId="2" applyFont="1" applyFill="1" applyBorder="1" applyAlignment="1">
      <alignment horizontal="right"/>
    </xf>
    <xf numFmtId="164" fontId="0" fillId="0" borderId="1" xfId="2" applyFont="1" applyFill="1" applyBorder="1" applyAlignment="1">
      <alignment horizontal="right" wrapText="1"/>
    </xf>
    <xf numFmtId="164" fontId="36" fillId="0" borderId="1" xfId="2" applyFont="1" applyFill="1" applyBorder="1" applyAlignment="1">
      <alignment wrapText="1"/>
    </xf>
    <xf numFmtId="44" fontId="5" fillId="0" borderId="0" xfId="0" applyNumberFormat="1" applyFont="1" applyFill="1" applyAlignment="1">
      <alignment wrapText="1"/>
    </xf>
    <xf numFmtId="0" fontId="18" fillId="0" borderId="0" xfId="0" applyFont="1" applyFill="1" applyBorder="1" applyAlignment="1">
      <alignment horizontal="center"/>
    </xf>
    <xf numFmtId="0" fontId="13" fillId="0" borderId="30" xfId="0" applyFont="1" applyFill="1" applyBorder="1" applyAlignment="1">
      <alignment horizontal="center"/>
    </xf>
    <xf numFmtId="0" fontId="10" fillId="0" borderId="0" xfId="0" applyFont="1" applyFill="1" applyBorder="1" applyAlignment="1">
      <alignment horizontal="justify" vertical="center" wrapText="1"/>
    </xf>
    <xf numFmtId="0" fontId="1" fillId="0" borderId="34"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29" fillId="0" borderId="35" xfId="0" applyFont="1" applyFill="1" applyBorder="1" applyAlignment="1">
      <alignment horizontal="left" vertical="top"/>
    </xf>
    <xf numFmtId="0" fontId="2" fillId="0" borderId="34" xfId="0" applyFont="1" applyFill="1" applyBorder="1" applyAlignment="1">
      <alignment horizontal="center" vertical="center" wrapText="1"/>
    </xf>
    <xf numFmtId="166" fontId="14" fillId="0" borderId="48" xfId="0" applyNumberFormat="1" applyFont="1" applyFill="1" applyBorder="1" applyAlignment="1"/>
    <xf numFmtId="166" fontId="35" fillId="0" borderId="43" xfId="0" applyNumberFormat="1" applyFont="1" applyFill="1" applyBorder="1" applyAlignment="1">
      <alignment horizontal="left" vertical="top"/>
    </xf>
    <xf numFmtId="166" fontId="14" fillId="0" borderId="8" xfId="0" applyNumberFormat="1" applyFont="1" applyFill="1" applyBorder="1" applyAlignment="1"/>
    <xf numFmtId="166" fontId="35" fillId="0" borderId="49" xfId="0" applyNumberFormat="1" applyFont="1" applyFill="1" applyBorder="1" applyAlignment="1">
      <alignment horizontal="left" vertical="top"/>
    </xf>
    <xf numFmtId="166" fontId="14" fillId="0" borderId="5" xfId="0" applyNumberFormat="1" applyFont="1" applyFill="1" applyBorder="1" applyAlignment="1"/>
    <xf numFmtId="166" fontId="35" fillId="0" borderId="50" xfId="0" applyNumberFormat="1" applyFont="1" applyFill="1" applyBorder="1" applyAlignment="1">
      <alignment horizontal="left" vertical="top"/>
    </xf>
    <xf numFmtId="0" fontId="47" fillId="0" borderId="34" xfId="0" applyFont="1" applyFill="1" applyBorder="1" applyAlignment="1">
      <alignment horizontal="center"/>
    </xf>
    <xf numFmtId="0" fontId="47" fillId="0" borderId="47" xfId="0" applyFont="1" applyFill="1" applyBorder="1" applyAlignment="1">
      <alignment horizontal="center"/>
    </xf>
    <xf numFmtId="0" fontId="47" fillId="0" borderId="35" xfId="0" applyFont="1" applyFill="1" applyBorder="1" applyAlignment="1">
      <alignment horizontal="center"/>
    </xf>
    <xf numFmtId="166" fontId="2" fillId="0" borderId="34" xfId="0" applyNumberFormat="1" applyFont="1" applyFill="1" applyBorder="1" applyAlignment="1"/>
    <xf numFmtId="166" fontId="32" fillId="0" borderId="35" xfId="0" applyNumberFormat="1" applyFont="1" applyFill="1" applyBorder="1" applyAlignment="1">
      <alignment horizontal="left" vertical="top"/>
    </xf>
    <xf numFmtId="0" fontId="12" fillId="0" borderId="0" xfId="0" applyFont="1" applyFill="1" applyAlignment="1">
      <alignment horizontal="justify" vertical="justify" wrapText="1"/>
    </xf>
    <xf numFmtId="0" fontId="34" fillId="0" borderId="34" xfId="0" applyFont="1" applyFill="1" applyBorder="1" applyAlignment="1">
      <alignment horizontal="center" vertical="center" wrapText="1"/>
    </xf>
    <xf numFmtId="0" fontId="35" fillId="0" borderId="35" xfId="0" applyFont="1" applyFill="1" applyBorder="1" applyAlignment="1">
      <alignment horizontal="left" vertical="top"/>
    </xf>
    <xf numFmtId="0" fontId="14" fillId="0" borderId="39" xfId="0" applyFont="1" applyFill="1" applyBorder="1" applyAlignment="1"/>
    <xf numFmtId="0" fontId="28" fillId="0" borderId="6" xfId="0" applyFont="1" applyFill="1" applyBorder="1" applyAlignment="1">
      <alignment horizontal="left"/>
    </xf>
    <xf numFmtId="0" fontId="28" fillId="0" borderId="7" xfId="0" applyFont="1" applyFill="1" applyBorder="1" applyAlignment="1">
      <alignment horizontal="left"/>
    </xf>
    <xf numFmtId="0" fontId="2" fillId="0" borderId="34" xfId="0" applyFont="1" applyFill="1" applyBorder="1" applyAlignment="1">
      <alignment horizontal="center" vertical="top"/>
    </xf>
    <xf numFmtId="0" fontId="2" fillId="0" borderId="47" xfId="0" applyFont="1" applyFill="1" applyBorder="1" applyAlignment="1">
      <alignment horizontal="center" vertical="top"/>
    </xf>
    <xf numFmtId="0" fontId="2" fillId="0" borderId="35" xfId="0" applyFont="1" applyFill="1" applyBorder="1" applyAlignment="1">
      <alignment horizontal="center" vertical="top"/>
    </xf>
    <xf numFmtId="166" fontId="1" fillId="0" borderId="34" xfId="0" applyNumberFormat="1" applyFont="1" applyFill="1" applyBorder="1" applyAlignment="1">
      <alignment horizontal="right" vertical="top"/>
    </xf>
    <xf numFmtId="166" fontId="1" fillId="0" borderId="35" xfId="0" applyNumberFormat="1" applyFont="1" applyFill="1" applyBorder="1" applyAlignment="1">
      <alignment horizontal="right" vertical="top"/>
    </xf>
    <xf numFmtId="164" fontId="7" fillId="0" borderId="7" xfId="2" applyFont="1" applyFill="1" applyBorder="1" applyAlignment="1">
      <alignment horizontal="center" wrapText="1"/>
    </xf>
    <xf numFmtId="49" fontId="13" fillId="6" borderId="2" xfId="0" applyNumberFormat="1" applyFont="1" applyFill="1" applyBorder="1" applyAlignment="1">
      <alignment horizontal="left" vertical="top" wrapText="1"/>
    </xf>
    <xf numFmtId="49" fontId="13" fillId="6" borderId="4" xfId="0" applyNumberFormat="1" applyFont="1" applyFill="1" applyBorder="1" applyAlignment="1">
      <alignment horizontal="left" vertical="top" wrapText="1"/>
    </xf>
    <xf numFmtId="164" fontId="45" fillId="0" borderId="1" xfId="2" applyFont="1" applyFill="1" applyBorder="1" applyAlignment="1">
      <alignment horizontal="center" wrapText="1"/>
    </xf>
    <xf numFmtId="164" fontId="7" fillId="0" borderId="2" xfId="2" applyFont="1" applyFill="1" applyBorder="1" applyAlignment="1">
      <alignment horizontal="center" wrapText="1"/>
    </xf>
    <xf numFmtId="164" fontId="7" fillId="0" borderId="4" xfId="2" applyFont="1" applyFill="1" applyBorder="1" applyAlignment="1">
      <alignment horizontal="center" wrapText="1"/>
    </xf>
    <xf numFmtId="164" fontId="7" fillId="0" borderId="3" xfId="2" applyFont="1" applyFill="1" applyBorder="1" applyAlignment="1">
      <alignment horizontal="center" wrapText="1"/>
    </xf>
    <xf numFmtId="0" fontId="5" fillId="0" borderId="4" xfId="0" applyFont="1" applyFill="1" applyBorder="1" applyAlignment="1">
      <alignment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14" fillId="0" borderId="59" xfId="0" applyNumberFormat="1" applyFont="1" applyFill="1" applyBorder="1" applyAlignment="1">
      <alignment horizontal="left"/>
    </xf>
    <xf numFmtId="49" fontId="14" fillId="0" borderId="1" xfId="0" applyNumberFormat="1" applyFont="1" applyFill="1" applyBorder="1" applyAlignment="1">
      <alignment horizontal="left"/>
    </xf>
    <xf numFmtId="0" fontId="34" fillId="0" borderId="47" xfId="0" applyFont="1" applyFill="1" applyBorder="1" applyAlignment="1">
      <alignment horizontal="center" vertical="center" wrapText="1"/>
    </xf>
    <xf numFmtId="0" fontId="34" fillId="0" borderId="35" xfId="0" applyFont="1" applyFill="1" applyBorder="1" applyAlignment="1">
      <alignment horizontal="center" vertical="center" wrapText="1"/>
    </xf>
    <xf numFmtId="164" fontId="42" fillId="0" borderId="52" xfId="2" applyFont="1" applyFill="1" applyBorder="1" applyAlignment="1"/>
    <xf numFmtId="164" fontId="42" fillId="0" borderId="62" xfId="2" applyFont="1" applyFill="1" applyBorder="1" applyAlignment="1"/>
    <xf numFmtId="0" fontId="13" fillId="0" borderId="2" xfId="0" applyNumberFormat="1" applyFont="1" applyFill="1" applyBorder="1" applyAlignment="1">
      <alignment horizontal="right"/>
    </xf>
    <xf numFmtId="0" fontId="13" fillId="0" borderId="4" xfId="0" applyNumberFormat="1" applyFont="1" applyFill="1" applyBorder="1" applyAlignment="1">
      <alignment horizontal="right"/>
    </xf>
    <xf numFmtId="0" fontId="13" fillId="0" borderId="3" xfId="0" applyNumberFormat="1" applyFont="1" applyFill="1" applyBorder="1" applyAlignment="1">
      <alignment horizontal="right"/>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Fill="1" applyBorder="1" applyAlignment="1"/>
    <xf numFmtId="49" fontId="12" fillId="0" borderId="2" xfId="0" applyNumberFormat="1" applyFont="1" applyFill="1" applyBorder="1" applyAlignment="1">
      <alignment horizontal="left"/>
    </xf>
    <xf numFmtId="49" fontId="12" fillId="0" borderId="4" xfId="0" applyNumberFormat="1" applyFont="1" applyFill="1" applyBorder="1" applyAlignment="1">
      <alignment horizontal="left"/>
    </xf>
    <xf numFmtId="49" fontId="12" fillId="0" borderId="3" xfId="0" applyNumberFormat="1" applyFont="1" applyFill="1" applyBorder="1" applyAlignment="1">
      <alignment horizontal="left"/>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6" borderId="2" xfId="0" applyFont="1" applyFill="1" applyBorder="1" applyAlignment="1">
      <alignment horizontal="center"/>
    </xf>
    <xf numFmtId="0" fontId="13" fillId="6" borderId="4" xfId="0"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applyAlignment="1">
      <alignment horizontal="center" vertical="top"/>
    </xf>
    <xf numFmtId="0" fontId="1" fillId="0" borderId="0" xfId="0" applyFont="1" applyFill="1" applyAlignment="1">
      <alignment horizontal="left" vertical="center" wrapText="1"/>
    </xf>
    <xf numFmtId="0" fontId="29" fillId="0" borderId="0" xfId="0" applyFont="1" applyFill="1" applyAlignment="1"/>
    <xf numFmtId="0" fontId="29" fillId="0" borderId="0" xfId="0" applyFont="1" applyFill="1" applyBorder="1" applyAlignment="1">
      <alignment horizontal="left" vertical="top"/>
    </xf>
    <xf numFmtId="0" fontId="1" fillId="0" borderId="0" xfId="0" applyFont="1" applyFill="1" applyAlignment="1">
      <alignment vertical="top" wrapText="1"/>
    </xf>
    <xf numFmtId="0" fontId="29" fillId="0" borderId="0" xfId="0" applyFont="1" applyFill="1" applyAlignment="1">
      <alignment vertical="top" wrapText="1"/>
    </xf>
    <xf numFmtId="0" fontId="29" fillId="0" borderId="0" xfId="0" applyFont="1" applyFill="1" applyAlignment="1">
      <alignment vertical="top"/>
    </xf>
    <xf numFmtId="0" fontId="1" fillId="0" borderId="0" xfId="0" applyFont="1" applyFill="1" applyAlignment="1">
      <alignment wrapText="1"/>
    </xf>
    <xf numFmtId="49" fontId="13" fillId="6" borderId="2" xfId="0" applyNumberFormat="1" applyFont="1" applyFill="1" applyBorder="1" applyAlignment="1">
      <alignment horizontal="right"/>
    </xf>
    <xf numFmtId="49" fontId="13" fillId="6" borderId="4" xfId="0" applyNumberFormat="1" applyFont="1" applyFill="1" applyBorder="1" applyAlignment="1">
      <alignment horizontal="right"/>
    </xf>
    <xf numFmtId="0" fontId="1" fillId="6" borderId="0" xfId="0" applyFont="1" applyFill="1" applyAlignment="1">
      <alignment horizontal="justify" vertical="justify" wrapText="1"/>
    </xf>
    <xf numFmtId="49" fontId="12" fillId="6" borderId="2" xfId="0" applyNumberFormat="1" applyFont="1" applyFill="1" applyBorder="1" applyAlignment="1">
      <alignment horizontal="left"/>
    </xf>
    <xf numFmtId="49" fontId="12" fillId="6" borderId="4" xfId="0" applyNumberFormat="1" applyFont="1" applyFill="1" applyBorder="1" applyAlignment="1">
      <alignment horizontal="left"/>
    </xf>
    <xf numFmtId="165" fontId="12" fillId="0" borderId="2" xfId="0" applyNumberFormat="1" applyFont="1" applyFill="1" applyBorder="1" applyAlignment="1"/>
    <xf numFmtId="165" fontId="12" fillId="0" borderId="4" xfId="0" applyNumberFormat="1" applyFont="1" applyFill="1" applyBorder="1" applyAlignment="1"/>
    <xf numFmtId="165" fontId="12" fillId="0" borderId="3" xfId="0" applyNumberFormat="1" applyFont="1" applyFill="1" applyBorder="1" applyAlignment="1"/>
    <xf numFmtId="164" fontId="13" fillId="6" borderId="2" xfId="2" applyFont="1" applyFill="1" applyBorder="1" applyAlignment="1"/>
    <xf numFmtId="164" fontId="13" fillId="6" borderId="4" xfId="2" applyFont="1" applyFill="1" applyBorder="1" applyAlignment="1"/>
    <xf numFmtId="164" fontId="13" fillId="6" borderId="3" xfId="2" applyFont="1" applyFill="1" applyBorder="1" applyAlignment="1"/>
    <xf numFmtId="165" fontId="12" fillId="0" borderId="1" xfId="0" applyNumberFormat="1" applyFont="1" applyFill="1" applyBorder="1" applyAlignment="1"/>
    <xf numFmtId="4" fontId="12" fillId="0" borderId="1" xfId="0" applyNumberFormat="1" applyFont="1" applyFill="1" applyBorder="1" applyAlignment="1"/>
    <xf numFmtId="0" fontId="13" fillId="0" borderId="1" xfId="0" applyNumberFormat="1" applyFont="1" applyFill="1" applyBorder="1" applyAlignment="1">
      <alignment horizontal="right" wrapText="1"/>
    </xf>
    <xf numFmtId="166" fontId="14" fillId="0" borderId="40" xfId="0" applyNumberFormat="1" applyFont="1" applyFill="1" applyBorder="1" applyAlignment="1"/>
    <xf numFmtId="0" fontId="35" fillId="0" borderId="47" xfId="0" applyFont="1" applyFill="1" applyBorder="1" applyAlignment="1">
      <alignment horizontal="center" vertical="center" wrapText="1"/>
    </xf>
    <xf numFmtId="0" fontId="35" fillId="0" borderId="35" xfId="0" applyFont="1" applyFill="1" applyBorder="1" applyAlignment="1">
      <alignment horizontal="center" vertical="center" wrapText="1"/>
    </xf>
    <xf numFmtId="166" fontId="14" fillId="0" borderId="44" xfId="0" applyNumberFormat="1" applyFont="1" applyFill="1" applyBorder="1" applyAlignment="1"/>
    <xf numFmtId="166" fontId="14" fillId="0" borderId="38" xfId="0" applyNumberFormat="1" applyFont="1" applyFill="1" applyBorder="1" applyAlignment="1"/>
    <xf numFmtId="0" fontId="3" fillId="0" borderId="34" xfId="0" applyFont="1" applyFill="1" applyBorder="1" applyAlignment="1">
      <alignment horizontal="center"/>
    </xf>
    <xf numFmtId="0" fontId="3" fillId="0" borderId="47" xfId="0" applyFont="1" applyFill="1" applyBorder="1" applyAlignment="1">
      <alignment horizontal="center"/>
    </xf>
    <xf numFmtId="166" fontId="3" fillId="0" borderId="34" xfId="0" applyNumberFormat="1" applyFont="1" applyFill="1" applyBorder="1" applyAlignment="1">
      <alignment horizontal="right"/>
    </xf>
    <xf numFmtId="0" fontId="3" fillId="0" borderId="35" xfId="0" applyFont="1" applyFill="1" applyBorder="1" applyAlignment="1">
      <alignment horizontal="right"/>
    </xf>
    <xf numFmtId="0" fontId="14" fillId="0" borderId="46" xfId="0" applyFont="1" applyFill="1" applyBorder="1" applyAlignment="1"/>
    <xf numFmtId="0" fontId="28" fillId="0" borderId="4" xfId="0" applyFont="1" applyFill="1" applyBorder="1" applyAlignment="1"/>
    <xf numFmtId="0" fontId="28" fillId="0" borderId="3" xfId="0" applyFont="1" applyFill="1" applyBorder="1" applyAlignment="1"/>
    <xf numFmtId="166" fontId="14" fillId="0" borderId="2" xfId="0" applyNumberFormat="1" applyFont="1" applyFill="1" applyBorder="1" applyAlignment="1"/>
    <xf numFmtId="166" fontId="35" fillId="0" borderId="55" xfId="0" applyNumberFormat="1" applyFont="1" applyFill="1" applyBorder="1" applyAlignment="1">
      <alignment horizontal="left" vertical="top"/>
    </xf>
    <xf numFmtId="0" fontId="14" fillId="0" borderId="40" xfId="0" applyFont="1" applyFill="1" applyBorder="1" applyAlignment="1"/>
    <xf numFmtId="0" fontId="28" fillId="0" borderId="9" xfId="0" applyFont="1" applyFill="1" applyBorder="1" applyAlignment="1"/>
    <xf numFmtId="0" fontId="28" fillId="0" borderId="10" xfId="0" applyFont="1" applyFill="1" applyBorder="1" applyAlignment="1"/>
    <xf numFmtId="166" fontId="14" fillId="0" borderId="46" xfId="0" applyNumberFormat="1" applyFont="1" applyFill="1" applyBorder="1" applyAlignment="1">
      <alignment horizontal="center"/>
    </xf>
    <xf numFmtId="166" fontId="14" fillId="0" borderId="55" xfId="0" applyNumberFormat="1" applyFont="1" applyFill="1" applyBorder="1" applyAlignment="1">
      <alignment horizontal="center"/>
    </xf>
    <xf numFmtId="166" fontId="14" fillId="0" borderId="51" xfId="0" applyNumberFormat="1" applyFont="1" applyFill="1" applyBorder="1" applyAlignment="1"/>
    <xf numFmtId="166" fontId="35" fillId="0" borderId="45" xfId="0" applyNumberFormat="1" applyFont="1" applyFill="1" applyBorder="1" applyAlignment="1">
      <alignment horizontal="left" vertical="top"/>
    </xf>
    <xf numFmtId="0" fontId="2" fillId="0" borderId="34" xfId="0" applyFont="1" applyFill="1" applyBorder="1" applyAlignment="1">
      <alignment horizontal="center" vertical="top" wrapText="1"/>
    </xf>
    <xf numFmtId="0" fontId="2" fillId="0" borderId="47" xfId="0" applyFont="1" applyFill="1" applyBorder="1" applyAlignment="1">
      <alignment horizontal="center" vertical="top" wrapText="1"/>
    </xf>
    <xf numFmtId="0" fontId="2" fillId="0" borderId="35" xfId="0" applyFont="1" applyFill="1" applyBorder="1" applyAlignment="1">
      <alignment horizontal="center" vertical="top" wrapText="1"/>
    </xf>
    <xf numFmtId="166" fontId="2" fillId="0" borderId="47" xfId="0" applyNumberFormat="1" applyFont="1" applyFill="1" applyBorder="1" applyAlignment="1">
      <alignment vertical="top"/>
    </xf>
    <xf numFmtId="0" fontId="35" fillId="0" borderId="52" xfId="0" applyFont="1" applyFill="1" applyBorder="1" applyAlignment="1"/>
    <xf numFmtId="0" fontId="0" fillId="0" borderId="53" xfId="0" applyFill="1" applyBorder="1" applyAlignment="1"/>
    <xf numFmtId="0" fontId="12" fillId="0" borderId="0" xfId="0" applyFont="1" applyFill="1" applyAlignment="1">
      <alignment horizontal="left" vertical="justify"/>
    </xf>
    <xf numFmtId="0" fontId="0" fillId="0" borderId="0" xfId="0" applyFill="1" applyBorder="1" applyAlignment="1">
      <alignment horizontal="left" vertical="center" wrapText="1"/>
    </xf>
    <xf numFmtId="0" fontId="0" fillId="0" borderId="0" xfId="0" applyFill="1" applyBorder="1" applyAlignment="1">
      <alignment horizontal="left" vertical="top" wrapText="1"/>
    </xf>
    <xf numFmtId="49" fontId="3" fillId="0" borderId="0" xfId="0" applyNumberFormat="1" applyFont="1" applyFill="1" applyBorder="1" applyAlignment="1">
      <alignment horizontal="justify" vertic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12" fillId="0" borderId="0" xfId="0" applyFont="1" applyFill="1" applyAlignment="1">
      <alignment horizontal="justify" vertical="center" wrapText="1"/>
    </xf>
    <xf numFmtId="0" fontId="13" fillId="0" borderId="2" xfId="0" applyFont="1" applyFill="1" applyBorder="1" applyAlignment="1">
      <alignment horizontal="center" wrapText="1"/>
    </xf>
    <xf numFmtId="0" fontId="13" fillId="0" borderId="4" xfId="0" applyFont="1" applyFill="1" applyBorder="1" applyAlignment="1">
      <alignment horizontal="center" wrapText="1"/>
    </xf>
    <xf numFmtId="0" fontId="13" fillId="0" borderId="3" xfId="0" applyFont="1" applyFill="1" applyBorder="1" applyAlignment="1">
      <alignment horizontal="center" wrapText="1"/>
    </xf>
    <xf numFmtId="9" fontId="13" fillId="0" borderId="1" xfId="0" applyNumberFormat="1" applyFont="1" applyFill="1" applyBorder="1" applyAlignment="1">
      <alignment horizontal="center"/>
    </xf>
    <xf numFmtId="49" fontId="12" fillId="0" borderId="2" xfId="0" applyNumberFormat="1" applyFont="1" applyFill="1" applyBorder="1" applyAlignment="1">
      <alignment horizontal="left" wrapText="1"/>
    </xf>
    <xf numFmtId="49" fontId="12" fillId="0" borderId="4"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168" fontId="12" fillId="0" borderId="1" xfId="0" applyNumberFormat="1" applyFont="1" applyFill="1" applyBorder="1" applyAlignment="1"/>
    <xf numFmtId="49" fontId="12" fillId="0" borderId="8" xfId="0" applyNumberFormat="1" applyFont="1" applyFill="1" applyBorder="1" applyAlignment="1">
      <alignment wrapText="1"/>
    </xf>
    <xf numFmtId="49" fontId="12" fillId="0" borderId="9" xfId="0" applyNumberFormat="1" applyFont="1" applyFill="1" applyBorder="1" applyAlignment="1">
      <alignment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37" fillId="0" borderId="2" xfId="0" applyNumberFormat="1" applyFont="1" applyFill="1" applyBorder="1" applyAlignment="1">
      <alignment horizontal="left"/>
    </xf>
    <xf numFmtId="0" fontId="37" fillId="0" borderId="4" xfId="0" applyNumberFormat="1" applyFont="1" applyFill="1" applyBorder="1" applyAlignment="1">
      <alignment horizontal="left"/>
    </xf>
    <xf numFmtId="0" fontId="37" fillId="0" borderId="3" xfId="0" applyNumberFormat="1" applyFont="1" applyFill="1" applyBorder="1" applyAlignment="1">
      <alignment horizontal="left"/>
    </xf>
    <xf numFmtId="164" fontId="13" fillId="0" borderId="2" xfId="2" applyFont="1" applyFill="1" applyBorder="1" applyAlignment="1">
      <alignment horizontal="center"/>
    </xf>
    <xf numFmtId="164" fontId="13" fillId="0" borderId="4" xfId="2" applyFont="1" applyFill="1" applyBorder="1" applyAlignment="1">
      <alignment horizontal="center"/>
    </xf>
    <xf numFmtId="164" fontId="13" fillId="0" borderId="3" xfId="2" applyFont="1" applyFill="1" applyBorder="1" applyAlignment="1">
      <alignment horizontal="center"/>
    </xf>
    <xf numFmtId="0" fontId="12" fillId="6" borderId="0" xfId="0" applyFont="1" applyFill="1" applyAlignment="1">
      <alignment horizontal="justify" vertical="top" wrapText="1"/>
    </xf>
    <xf numFmtId="0" fontId="13" fillId="6" borderId="1" xfId="0" applyNumberFormat="1" applyFont="1" applyFill="1" applyBorder="1" applyAlignment="1">
      <alignment horizontal="right" wrapText="1"/>
    </xf>
    <xf numFmtId="0" fontId="2" fillId="0" borderId="0" xfId="0" applyFont="1" applyFill="1" applyAlignment="1">
      <alignment horizontal="justify" vertical="justify" wrapText="1"/>
    </xf>
    <xf numFmtId="0" fontId="32" fillId="0" borderId="0" xfId="0" applyFont="1" applyFill="1" applyAlignment="1">
      <alignment wrapText="1"/>
    </xf>
    <xf numFmtId="0" fontId="32" fillId="0" borderId="0" xfId="0" applyFont="1" applyFill="1" applyBorder="1" applyAlignment="1">
      <alignment horizontal="left" vertical="top" wrapText="1"/>
    </xf>
    <xf numFmtId="0" fontId="29" fillId="0" borderId="0" xfId="0" applyFont="1" applyFill="1" applyBorder="1" applyAlignment="1">
      <alignment horizontal="left" wrapText="1"/>
    </xf>
    <xf numFmtId="0" fontId="12" fillId="0" borderId="29" xfId="0" applyFont="1" applyFill="1" applyBorder="1" applyAlignment="1">
      <alignment horizontal="left" vertical="top" wrapText="1"/>
    </xf>
    <xf numFmtId="0" fontId="12" fillId="0" borderId="31"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0" xfId="0" applyFont="1" applyFill="1" applyBorder="1" applyAlignment="1">
      <alignment horizontal="left" vertical="top" wrapText="1"/>
    </xf>
    <xf numFmtId="14" fontId="42" fillId="0" borderId="30" xfId="0" applyNumberFormat="1" applyFont="1" applyFill="1" applyBorder="1" applyAlignment="1">
      <alignment horizontal="center" vertical="top" wrapText="1"/>
    </xf>
    <xf numFmtId="14" fontId="42" fillId="0" borderId="32" xfId="0" applyNumberFormat="1" applyFont="1" applyFill="1" applyBorder="1" applyAlignment="1">
      <alignment horizontal="center" vertical="top" wrapText="1"/>
    </xf>
    <xf numFmtId="14" fontId="42" fillId="0" borderId="33" xfId="0" applyNumberFormat="1" applyFont="1" applyFill="1" applyBorder="1" applyAlignment="1">
      <alignment horizontal="center" vertical="top" wrapText="1"/>
    </xf>
    <xf numFmtId="164" fontId="12" fillId="0" borderId="5" xfId="2" applyFont="1" applyFill="1" applyBorder="1" applyAlignment="1">
      <alignment horizontal="center" vertical="top" wrapText="1"/>
    </xf>
    <xf numFmtId="164" fontId="12" fillId="0" borderId="7" xfId="2" applyFont="1" applyFill="1" applyBorder="1" applyAlignment="1">
      <alignment horizontal="center" vertical="top" wrapText="1"/>
    </xf>
    <xf numFmtId="164" fontId="12" fillId="0" borderId="29" xfId="2" applyFont="1" applyFill="1" applyBorder="1" applyAlignment="1">
      <alignment horizontal="center" vertical="top" wrapText="1"/>
    </xf>
    <xf numFmtId="164" fontId="12" fillId="0" borderId="31" xfId="2" applyFont="1" applyFill="1" applyBorder="1" applyAlignment="1">
      <alignment horizontal="center" vertical="top" wrapText="1"/>
    </xf>
    <xf numFmtId="164" fontId="12" fillId="0" borderId="30" xfId="2" applyFont="1" applyFill="1" applyBorder="1" applyAlignment="1">
      <alignment horizontal="center" vertical="top" wrapText="1"/>
    </xf>
    <xf numFmtId="164" fontId="12" fillId="0" borderId="32" xfId="2" applyFont="1" applyFill="1" applyBorder="1" applyAlignment="1">
      <alignment horizontal="center" vertical="top" wrapText="1"/>
    </xf>
    <xf numFmtId="164" fontId="12" fillId="0" borderId="33" xfId="2" applyFont="1" applyFill="1" applyBorder="1" applyAlignment="1">
      <alignment horizontal="center" vertical="top" wrapText="1"/>
    </xf>
    <xf numFmtId="164" fontId="12" fillId="0" borderId="2" xfId="2" applyFont="1" applyFill="1" applyBorder="1" applyAlignment="1">
      <alignment horizontal="center" vertical="top" wrapText="1"/>
    </xf>
    <xf numFmtId="164" fontId="12" fillId="0" borderId="3" xfId="2" applyFont="1" applyFill="1" applyBorder="1" applyAlignment="1">
      <alignment horizontal="center" vertical="top" wrapText="1"/>
    </xf>
    <xf numFmtId="49" fontId="13" fillId="0" borderId="2" xfId="0" applyNumberFormat="1" applyFont="1" applyFill="1" applyBorder="1" applyAlignment="1">
      <alignment horizontal="right" wrapText="1"/>
    </xf>
    <xf numFmtId="49" fontId="13" fillId="0" borderId="4" xfId="0" applyNumberFormat="1" applyFont="1" applyFill="1" applyBorder="1" applyAlignment="1">
      <alignment horizontal="right" wrapText="1"/>
    </xf>
    <xf numFmtId="0" fontId="0" fillId="0" borderId="4" xfId="0" applyFill="1" applyBorder="1" applyAlignment="1">
      <alignment horizontal="left" vertical="top" wrapText="1"/>
    </xf>
    <xf numFmtId="4" fontId="13" fillId="0" borderId="1" xfId="2" applyNumberFormat="1" applyFont="1" applyFill="1" applyBorder="1" applyAlignment="1"/>
    <xf numFmtId="0" fontId="12" fillId="0" borderId="1" xfId="0" applyFont="1" applyFill="1" applyBorder="1" applyAlignment="1">
      <alignment horizontal="left" vertical="center"/>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164" fontId="12" fillId="0" borderId="1" xfId="2" applyFont="1" applyFill="1" applyBorder="1" applyAlignment="1">
      <alignment horizontal="center" vertical="top" wrapText="1"/>
    </xf>
    <xf numFmtId="0" fontId="12" fillId="0" borderId="6" xfId="0" applyFont="1" applyFill="1" applyBorder="1" applyAlignment="1">
      <alignment horizontal="left" vertical="top" wrapText="1"/>
    </xf>
    <xf numFmtId="0" fontId="25" fillId="5" borderId="21" xfId="0" applyFont="1" applyFill="1" applyBorder="1" applyAlignment="1">
      <alignment horizontal="left" vertical="center"/>
    </xf>
    <xf numFmtId="0" fontId="25" fillId="5" borderId="26" xfId="0" applyFont="1" applyFill="1" applyBorder="1" applyAlignment="1">
      <alignment horizontal="left" vertical="center"/>
    </xf>
    <xf numFmtId="0" fontId="25" fillId="5" borderId="24" xfId="0" applyFont="1" applyFill="1" applyBorder="1" applyAlignment="1">
      <alignment horizontal="left" vertical="center"/>
    </xf>
    <xf numFmtId="0" fontId="25" fillId="5" borderId="21" xfId="0" applyFont="1" applyFill="1" applyBorder="1" applyAlignment="1">
      <alignment horizontal="left" vertical="center" wrapText="1"/>
    </xf>
    <xf numFmtId="0" fontId="25" fillId="5" borderId="26" xfId="0" applyFont="1" applyFill="1" applyBorder="1" applyAlignment="1">
      <alignment horizontal="left" vertical="center" wrapText="1"/>
    </xf>
    <xf numFmtId="0" fontId="25" fillId="5" borderId="24"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4" xfId="0" applyFont="1" applyFill="1" applyBorder="1" applyAlignment="1">
      <alignment horizontal="left" vertical="center" wrapText="1"/>
    </xf>
    <xf numFmtId="0" fontId="25" fillId="5" borderId="28" xfId="0" applyFont="1" applyFill="1" applyBorder="1" applyAlignment="1">
      <alignment horizontal="left" vertical="center" wrapText="1"/>
    </xf>
    <xf numFmtId="0" fontId="21" fillId="4" borderId="0" xfId="0" applyFont="1" applyFill="1" applyBorder="1" applyAlignment="1">
      <alignment horizontal="center" vertical="center"/>
    </xf>
    <xf numFmtId="0" fontId="27" fillId="0" borderId="0" xfId="0" applyFont="1" applyFill="1" applyBorder="1" applyAlignment="1">
      <alignment horizontal="left" vertical="top" wrapText="1"/>
    </xf>
    <xf numFmtId="0" fontId="23" fillId="2" borderId="12"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4" xfId="0" applyFont="1" applyFill="1" applyBorder="1" applyAlignment="1">
      <alignment horizontal="left" vertical="center"/>
    </xf>
    <xf numFmtId="0" fontId="20" fillId="4" borderId="0" xfId="0" applyFont="1" applyFill="1" applyBorder="1" applyAlignment="1">
      <alignment horizontal="center" vertical="center"/>
    </xf>
    <xf numFmtId="0" fontId="24" fillId="5" borderId="20"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5"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3" xfId="0" applyFont="1" applyFill="1" applyBorder="1" applyAlignment="1">
      <alignment horizontal="center" vertical="center"/>
    </xf>
    <xf numFmtId="0" fontId="24" fillId="5" borderId="27" xfId="0" applyFont="1" applyFill="1" applyBorder="1" applyAlignment="1">
      <alignment horizontal="center" vertical="center"/>
    </xf>
    <xf numFmtId="0" fontId="25" fillId="5" borderId="28"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26" xfId="0" applyFont="1" applyFill="1" applyBorder="1" applyAlignment="1">
      <alignment horizontal="left" vertical="center"/>
    </xf>
    <xf numFmtId="0" fontId="25" fillId="0" borderId="24" xfId="0" applyFont="1" applyFill="1" applyBorder="1" applyAlignment="1">
      <alignment horizontal="left" vertical="center"/>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20"/>
  <sheetViews>
    <sheetView tabSelected="1" topLeftCell="A808" zoomScale="130" zoomScaleNormal="130" workbookViewId="0">
      <selection activeCell="H822" sqref="H822"/>
    </sheetView>
  </sheetViews>
  <sheetFormatPr baseColWidth="10" defaultColWidth="9.33203125" defaultRowHeight="12" x14ac:dyDescent="0.2"/>
  <cols>
    <col min="1" max="1" width="2.33203125" style="6" customWidth="1"/>
    <col min="2" max="2" width="3" style="6" customWidth="1"/>
    <col min="3" max="3" width="6.83203125" style="6" customWidth="1"/>
    <col min="4" max="4" width="9.1640625" style="6" customWidth="1"/>
    <col min="5" max="5" width="9.83203125" style="6" customWidth="1"/>
    <col min="6" max="9" width="9.1640625" style="6" customWidth="1"/>
    <col min="10" max="10" width="10.33203125" style="6" customWidth="1"/>
    <col min="11" max="11" width="10.83203125" style="6" customWidth="1"/>
    <col min="12" max="12" width="9.1640625" style="6" customWidth="1"/>
    <col min="13" max="13" width="10.1640625" style="6" customWidth="1"/>
    <col min="14" max="15" width="9.1640625" style="6" customWidth="1"/>
    <col min="16" max="16" width="16.83203125" style="6" customWidth="1"/>
    <col min="17" max="17" width="9.33203125" style="6"/>
    <col min="18" max="18" width="12.6640625" style="6" bestFit="1" customWidth="1"/>
    <col min="19" max="16384" width="9.33203125" style="6"/>
  </cols>
  <sheetData>
    <row r="1" spans="1:16" s="30" customFormat="1" ht="12.75" x14ac:dyDescent="0.2">
      <c r="A1" s="660" t="s">
        <v>572</v>
      </c>
      <c r="B1" s="660"/>
      <c r="C1" s="660"/>
      <c r="D1" s="660"/>
      <c r="E1" s="660"/>
      <c r="F1" s="660"/>
      <c r="G1" s="660"/>
      <c r="H1" s="660"/>
      <c r="I1" s="660"/>
      <c r="J1" s="660"/>
      <c r="K1" s="660"/>
      <c r="L1" s="660"/>
      <c r="M1" s="660"/>
      <c r="N1" s="660"/>
      <c r="O1" s="660"/>
      <c r="P1" s="660"/>
    </row>
    <row r="2" spans="1:16" ht="7.9" customHeight="1" x14ac:dyDescent="0.2">
      <c r="A2" s="27"/>
      <c r="B2" s="27"/>
      <c r="C2" s="27"/>
      <c r="D2" s="27"/>
      <c r="E2" s="27"/>
      <c r="F2" s="27"/>
      <c r="G2" s="27"/>
      <c r="H2" s="27"/>
      <c r="I2" s="27"/>
      <c r="J2" s="27"/>
      <c r="K2" s="27"/>
      <c r="L2" s="27"/>
      <c r="M2" s="27"/>
      <c r="N2" s="27"/>
      <c r="O2" s="27"/>
      <c r="P2" s="27"/>
    </row>
    <row r="3" spans="1:16" x14ac:dyDescent="0.2">
      <c r="A3" s="28"/>
      <c r="B3" s="662" t="s">
        <v>573</v>
      </c>
      <c r="C3" s="662"/>
      <c r="D3" s="662"/>
      <c r="E3" s="662"/>
      <c r="F3" s="662"/>
      <c r="G3" s="662"/>
      <c r="H3" s="662"/>
      <c r="I3" s="662"/>
      <c r="J3" s="662"/>
      <c r="K3" s="662"/>
      <c r="L3" s="662"/>
      <c r="M3" s="662"/>
      <c r="N3" s="662"/>
      <c r="O3" s="662"/>
      <c r="P3" s="662"/>
    </row>
    <row r="4" spans="1:16" ht="5.45" customHeight="1" x14ac:dyDescent="0.2">
      <c r="A4" s="28"/>
      <c r="B4" s="662"/>
      <c r="C4" s="662"/>
      <c r="D4" s="662"/>
      <c r="E4" s="662"/>
      <c r="F4" s="662"/>
      <c r="G4" s="662"/>
      <c r="H4" s="662"/>
      <c r="I4" s="662"/>
      <c r="J4" s="662"/>
      <c r="K4" s="662"/>
      <c r="L4" s="662"/>
      <c r="M4" s="662"/>
      <c r="N4" s="662"/>
      <c r="O4" s="662"/>
      <c r="P4" s="662"/>
    </row>
    <row r="5" spans="1:16" x14ac:dyDescent="0.2">
      <c r="A5" s="28"/>
      <c r="B5" s="662"/>
      <c r="C5" s="662"/>
      <c r="D5" s="662"/>
      <c r="E5" s="662"/>
      <c r="F5" s="662"/>
      <c r="G5" s="662"/>
      <c r="H5" s="662"/>
      <c r="I5" s="662"/>
      <c r="J5" s="662"/>
      <c r="K5" s="662"/>
      <c r="L5" s="662"/>
      <c r="M5" s="662"/>
      <c r="N5" s="662"/>
      <c r="O5" s="662"/>
      <c r="P5" s="662"/>
    </row>
    <row r="6" spans="1:16" x14ac:dyDescent="0.2">
      <c r="A6" s="28"/>
      <c r="B6" s="19" t="s">
        <v>2</v>
      </c>
      <c r="C6" s="20" t="s">
        <v>330</v>
      </c>
      <c r="D6" s="28"/>
      <c r="E6" s="28"/>
      <c r="F6" s="28"/>
      <c r="G6" s="28"/>
      <c r="H6" s="28"/>
      <c r="I6" s="28"/>
      <c r="J6" s="28"/>
      <c r="K6" s="28"/>
      <c r="L6" s="28"/>
      <c r="M6" s="28"/>
      <c r="N6" s="28"/>
      <c r="O6" s="28"/>
      <c r="P6" s="28"/>
    </row>
    <row r="7" spans="1:16" x14ac:dyDescent="0.2">
      <c r="A7" s="28"/>
      <c r="B7" s="19" t="s">
        <v>3</v>
      </c>
      <c r="C7" s="20" t="s">
        <v>332</v>
      </c>
      <c r="D7" s="28"/>
      <c r="E7" s="28"/>
      <c r="F7" s="28"/>
      <c r="G7" s="28"/>
      <c r="H7" s="28"/>
      <c r="I7" s="28"/>
      <c r="J7" s="28"/>
      <c r="K7" s="28"/>
      <c r="L7" s="28"/>
      <c r="M7" s="28"/>
      <c r="N7" s="28"/>
      <c r="O7" s="28"/>
      <c r="P7" s="28"/>
    </row>
    <row r="8" spans="1:16" x14ac:dyDescent="0.2">
      <c r="A8" s="28"/>
      <c r="B8" s="19" t="s">
        <v>4</v>
      </c>
      <c r="C8" s="20" t="s">
        <v>331</v>
      </c>
      <c r="D8" s="28"/>
      <c r="E8" s="28"/>
      <c r="F8" s="28"/>
      <c r="G8" s="28"/>
      <c r="H8" s="28"/>
      <c r="I8" s="28"/>
      <c r="J8" s="28"/>
      <c r="K8" s="28"/>
      <c r="L8" s="28"/>
      <c r="M8" s="28"/>
      <c r="N8" s="28"/>
      <c r="O8" s="28"/>
      <c r="P8" s="28"/>
    </row>
    <row r="9" spans="1:16" ht="7.9" customHeight="1" x14ac:dyDescent="0.2">
      <c r="B9" s="3"/>
      <c r="C9" s="7"/>
    </row>
    <row r="10" spans="1:16" ht="14.45" customHeight="1" x14ac:dyDescent="0.2">
      <c r="A10" s="724" t="s">
        <v>333</v>
      </c>
      <c r="B10" s="724"/>
      <c r="C10" s="724"/>
      <c r="D10" s="724"/>
      <c r="E10" s="724"/>
      <c r="F10" s="724"/>
      <c r="G10" s="724"/>
      <c r="H10" s="724"/>
      <c r="I10" s="724"/>
      <c r="J10" s="724"/>
      <c r="K10" s="724"/>
      <c r="L10" s="724"/>
      <c r="M10" s="724"/>
      <c r="N10" s="724"/>
      <c r="O10" s="724"/>
      <c r="P10" s="724"/>
    </row>
    <row r="11" spans="1:16" ht="12.6" customHeight="1" x14ac:dyDescent="0.2">
      <c r="A11" s="2"/>
      <c r="B11" s="16"/>
      <c r="C11" s="11" t="s">
        <v>231</v>
      </c>
    </row>
    <row r="12" spans="1:16" ht="43.15" customHeight="1" x14ac:dyDescent="0.2">
      <c r="A12" s="20"/>
      <c r="B12" s="71"/>
      <c r="C12" s="662" t="s">
        <v>444</v>
      </c>
      <c r="D12" s="662"/>
      <c r="E12" s="662"/>
      <c r="F12" s="662"/>
      <c r="G12" s="662"/>
      <c r="H12" s="662"/>
      <c r="I12" s="662"/>
      <c r="J12" s="662"/>
      <c r="K12" s="662"/>
      <c r="L12" s="662"/>
      <c r="M12" s="662"/>
      <c r="N12" s="662"/>
      <c r="O12" s="662"/>
      <c r="P12" s="662"/>
    </row>
    <row r="13" spans="1:16" ht="7.9" customHeight="1" x14ac:dyDescent="0.2">
      <c r="B13" s="3"/>
      <c r="C13" s="7"/>
    </row>
    <row r="14" spans="1:16" ht="13.15" customHeight="1" x14ac:dyDescent="0.2">
      <c r="B14" s="16" t="s">
        <v>334</v>
      </c>
      <c r="C14" s="11" t="s">
        <v>22</v>
      </c>
    </row>
    <row r="15" spans="1:16" ht="97.9" customHeight="1" x14ac:dyDescent="0.2">
      <c r="B15" s="3" t="s">
        <v>337</v>
      </c>
      <c r="C15" s="433" t="s">
        <v>492</v>
      </c>
      <c r="D15" s="433"/>
      <c r="E15" s="433"/>
      <c r="F15" s="433"/>
      <c r="G15" s="433"/>
      <c r="H15" s="433"/>
      <c r="I15" s="433"/>
      <c r="J15" s="433"/>
      <c r="K15" s="433"/>
      <c r="L15" s="433"/>
      <c r="M15" s="433"/>
      <c r="N15" s="433"/>
      <c r="O15" s="433"/>
      <c r="P15" s="433"/>
    </row>
    <row r="16" spans="1:16" ht="4.5" customHeight="1" x14ac:dyDescent="0.2">
      <c r="B16" s="3"/>
      <c r="C16" s="7"/>
    </row>
    <row r="17" spans="2:16" ht="87.6" customHeight="1" x14ac:dyDescent="0.2">
      <c r="B17" s="3"/>
      <c r="C17" s="433" t="s">
        <v>494</v>
      </c>
      <c r="D17" s="433"/>
      <c r="E17" s="433"/>
      <c r="F17" s="433"/>
      <c r="G17" s="433"/>
      <c r="H17" s="433"/>
      <c r="I17" s="433"/>
      <c r="J17" s="433"/>
      <c r="K17" s="433"/>
      <c r="L17" s="433"/>
      <c r="M17" s="433"/>
      <c r="N17" s="433"/>
      <c r="O17" s="433"/>
      <c r="P17" s="433"/>
    </row>
    <row r="18" spans="2:16" ht="4.5" customHeight="1" x14ac:dyDescent="0.2">
      <c r="B18" s="3"/>
      <c r="C18" s="7"/>
    </row>
    <row r="19" spans="2:16" ht="26.45" customHeight="1" x14ac:dyDescent="0.2">
      <c r="B19" s="3"/>
      <c r="C19" s="433" t="s">
        <v>257</v>
      </c>
      <c r="D19" s="433"/>
      <c r="E19" s="433"/>
      <c r="F19" s="433"/>
      <c r="G19" s="433"/>
      <c r="H19" s="433"/>
      <c r="I19" s="433"/>
      <c r="J19" s="433"/>
      <c r="K19" s="433"/>
      <c r="L19" s="433"/>
      <c r="M19" s="433"/>
      <c r="N19" s="433"/>
      <c r="O19" s="433"/>
      <c r="P19" s="433"/>
    </row>
    <row r="20" spans="2:16" ht="4.5" customHeight="1" x14ac:dyDescent="0.2">
      <c r="B20" s="3"/>
      <c r="C20" s="7"/>
    </row>
    <row r="21" spans="2:16" ht="38.450000000000003" customHeight="1" x14ac:dyDescent="0.2">
      <c r="B21" s="3"/>
      <c r="C21" s="433" t="s">
        <v>272</v>
      </c>
      <c r="D21" s="433"/>
      <c r="E21" s="433"/>
      <c r="F21" s="433"/>
      <c r="G21" s="433"/>
      <c r="H21" s="433"/>
      <c r="I21" s="433"/>
      <c r="J21" s="433"/>
      <c r="K21" s="433"/>
      <c r="L21" s="433"/>
      <c r="M21" s="433"/>
      <c r="N21" s="433"/>
      <c r="O21" s="433"/>
      <c r="P21" s="433"/>
    </row>
    <row r="22" spans="2:16" ht="4.5" customHeight="1" x14ac:dyDescent="0.2">
      <c r="B22" s="3"/>
      <c r="C22" s="7"/>
    </row>
    <row r="23" spans="2:16" ht="37.9" customHeight="1" x14ac:dyDescent="0.2">
      <c r="B23" s="3"/>
      <c r="C23" s="433" t="s">
        <v>529</v>
      </c>
      <c r="D23" s="433"/>
      <c r="E23" s="433"/>
      <c r="F23" s="433"/>
      <c r="G23" s="433"/>
      <c r="H23" s="433"/>
      <c r="I23" s="433"/>
      <c r="J23" s="433"/>
      <c r="K23" s="433"/>
      <c r="L23" s="433"/>
      <c r="M23" s="433"/>
      <c r="N23" s="433"/>
      <c r="O23" s="433"/>
      <c r="P23" s="433"/>
    </row>
    <row r="24" spans="2:16" ht="4.5" customHeight="1" x14ac:dyDescent="0.2">
      <c r="B24" s="3"/>
      <c r="C24" s="7"/>
    </row>
    <row r="25" spans="2:16" ht="36" customHeight="1" x14ac:dyDescent="0.2">
      <c r="B25" s="3"/>
      <c r="C25" s="433" t="s">
        <v>335</v>
      </c>
      <c r="D25" s="433"/>
      <c r="E25" s="433"/>
      <c r="F25" s="433"/>
      <c r="G25" s="433"/>
      <c r="H25" s="433"/>
      <c r="I25" s="433"/>
      <c r="J25" s="433"/>
      <c r="K25" s="433"/>
      <c r="L25" s="433"/>
      <c r="M25" s="433"/>
      <c r="N25" s="433"/>
      <c r="O25" s="433"/>
      <c r="P25" s="433"/>
    </row>
    <row r="26" spans="2:16" ht="4.5" customHeight="1" x14ac:dyDescent="0.2">
      <c r="B26" s="3"/>
      <c r="C26" s="7"/>
    </row>
    <row r="27" spans="2:16" ht="46.15" customHeight="1" x14ac:dyDescent="0.2">
      <c r="B27" s="3" t="s">
        <v>338</v>
      </c>
      <c r="C27" s="433" t="s">
        <v>336</v>
      </c>
      <c r="D27" s="433"/>
      <c r="E27" s="433"/>
      <c r="F27" s="433"/>
      <c r="G27" s="433"/>
      <c r="H27" s="433"/>
      <c r="I27" s="433"/>
      <c r="J27" s="433"/>
      <c r="K27" s="433"/>
      <c r="L27" s="433"/>
      <c r="M27" s="433"/>
      <c r="N27" s="433"/>
      <c r="O27" s="433"/>
      <c r="P27" s="433"/>
    </row>
    <row r="28" spans="2:16" ht="4.5" customHeight="1" x14ac:dyDescent="0.2">
      <c r="B28" s="3"/>
      <c r="C28" s="7"/>
    </row>
    <row r="29" spans="2:16" ht="36" customHeight="1" x14ac:dyDescent="0.2">
      <c r="B29" s="3"/>
      <c r="C29" s="469" t="s">
        <v>575</v>
      </c>
      <c r="D29" s="469"/>
      <c r="E29" s="469"/>
      <c r="F29" s="469"/>
      <c r="G29" s="469"/>
      <c r="H29" s="469"/>
      <c r="I29" s="469"/>
      <c r="J29" s="469"/>
      <c r="K29" s="469"/>
      <c r="L29" s="469"/>
      <c r="M29" s="469"/>
      <c r="N29" s="469"/>
      <c r="O29" s="469"/>
      <c r="P29" s="469"/>
    </row>
    <row r="30" spans="2:16" s="387" customFormat="1" ht="4.5" customHeight="1" x14ac:dyDescent="0.2">
      <c r="B30" s="3"/>
      <c r="C30" s="382"/>
      <c r="D30" s="382"/>
      <c r="E30" s="382"/>
      <c r="F30" s="382"/>
      <c r="G30" s="382"/>
      <c r="H30" s="382"/>
      <c r="I30" s="382"/>
      <c r="J30" s="382"/>
      <c r="K30" s="382"/>
      <c r="L30" s="382"/>
      <c r="M30" s="382"/>
      <c r="N30" s="382"/>
      <c r="O30" s="382"/>
      <c r="P30" s="382"/>
    </row>
    <row r="31" spans="2:16" s="387" customFormat="1" ht="43.5" customHeight="1" x14ac:dyDescent="0.2">
      <c r="B31" s="3"/>
      <c r="C31" s="433" t="s">
        <v>632</v>
      </c>
      <c r="D31" s="433"/>
      <c r="E31" s="433"/>
      <c r="F31" s="433"/>
      <c r="G31" s="433"/>
      <c r="H31" s="433"/>
      <c r="I31" s="433"/>
      <c r="J31" s="433"/>
      <c r="K31" s="433"/>
      <c r="L31" s="433"/>
      <c r="M31" s="433"/>
      <c r="N31" s="433"/>
      <c r="O31" s="433"/>
      <c r="P31" s="433"/>
    </row>
    <row r="32" spans="2:16" ht="7.9" customHeight="1" x14ac:dyDescent="0.2">
      <c r="B32" s="3"/>
      <c r="C32" s="7"/>
    </row>
    <row r="33" spans="2:16" ht="11.45" customHeight="1" x14ac:dyDescent="0.2">
      <c r="B33" s="16" t="s">
        <v>20</v>
      </c>
      <c r="C33" s="11" t="s">
        <v>21</v>
      </c>
    </row>
    <row r="34" spans="2:16" ht="49.9" customHeight="1" x14ac:dyDescent="0.2">
      <c r="B34" s="3"/>
      <c r="C34" s="469" t="s">
        <v>633</v>
      </c>
      <c r="D34" s="469"/>
      <c r="E34" s="469"/>
      <c r="F34" s="469"/>
      <c r="G34" s="469"/>
      <c r="H34" s="469"/>
      <c r="I34" s="469"/>
      <c r="J34" s="469"/>
      <c r="K34" s="469"/>
      <c r="L34" s="469"/>
      <c r="M34" s="469"/>
      <c r="N34" s="469"/>
      <c r="O34" s="469"/>
      <c r="P34" s="469"/>
    </row>
    <row r="35" spans="2:16" ht="7.9" customHeight="1" x14ac:dyDescent="0.2">
      <c r="B35" s="3"/>
      <c r="C35" s="7"/>
    </row>
    <row r="36" spans="2:16" ht="13.15" customHeight="1" x14ac:dyDescent="0.2">
      <c r="B36" s="16" t="s">
        <v>339</v>
      </c>
      <c r="C36" s="11" t="s">
        <v>23</v>
      </c>
    </row>
    <row r="37" spans="2:16" ht="7.9" customHeight="1" x14ac:dyDescent="0.2">
      <c r="B37" s="3"/>
      <c r="C37" s="7"/>
    </row>
    <row r="38" spans="2:16" ht="24.6" customHeight="1" x14ac:dyDescent="0.2">
      <c r="B38" s="3" t="s">
        <v>337</v>
      </c>
      <c r="C38" s="469" t="s">
        <v>493</v>
      </c>
      <c r="D38" s="469"/>
      <c r="E38" s="469"/>
      <c r="F38" s="469"/>
      <c r="G38" s="469"/>
      <c r="H38" s="469"/>
      <c r="I38" s="469"/>
      <c r="J38" s="469"/>
      <c r="K38" s="469"/>
      <c r="L38" s="469"/>
      <c r="M38" s="469"/>
      <c r="N38" s="469"/>
      <c r="O38" s="469"/>
      <c r="P38" s="469"/>
    </row>
    <row r="39" spans="2:16" ht="4.5" customHeight="1" x14ac:dyDescent="0.2">
      <c r="B39" s="3"/>
      <c r="C39" s="7"/>
    </row>
    <row r="40" spans="2:16" ht="46.9" customHeight="1" x14ac:dyDescent="0.2">
      <c r="B40" s="3" t="s">
        <v>338</v>
      </c>
      <c r="C40" s="433" t="s">
        <v>576</v>
      </c>
      <c r="D40" s="433"/>
      <c r="E40" s="433"/>
      <c r="F40" s="433"/>
      <c r="G40" s="433"/>
      <c r="H40" s="433"/>
      <c r="I40" s="433"/>
      <c r="J40" s="433"/>
      <c r="K40" s="433"/>
      <c r="L40" s="433"/>
      <c r="M40" s="433"/>
      <c r="N40" s="433"/>
      <c r="O40" s="433"/>
      <c r="P40" s="433"/>
    </row>
    <row r="41" spans="2:16" ht="4.5" customHeight="1" x14ac:dyDescent="0.2">
      <c r="B41" s="3"/>
      <c r="C41" s="7"/>
    </row>
    <row r="42" spans="2:16" ht="13.15" customHeight="1" x14ac:dyDescent="0.2">
      <c r="B42" s="3" t="s">
        <v>340</v>
      </c>
      <c r="C42" s="725" t="s">
        <v>415</v>
      </c>
      <c r="D42" s="726"/>
      <c r="E42" s="726"/>
      <c r="F42" s="726"/>
      <c r="G42" s="726"/>
      <c r="H42" s="726"/>
      <c r="I42" s="726"/>
      <c r="J42" s="726"/>
      <c r="K42" s="726"/>
      <c r="L42" s="726"/>
      <c r="M42" s="726"/>
      <c r="N42" s="726"/>
      <c r="O42" s="727"/>
      <c r="P42" s="727"/>
    </row>
    <row r="43" spans="2:16" ht="7.9" customHeight="1" x14ac:dyDescent="0.2">
      <c r="B43" s="3"/>
      <c r="C43" s="7"/>
    </row>
    <row r="44" spans="2:16" ht="21.6" customHeight="1" x14ac:dyDescent="0.2">
      <c r="B44" s="3" t="s">
        <v>341</v>
      </c>
      <c r="C44" s="728" t="s">
        <v>407</v>
      </c>
      <c r="D44" s="729"/>
      <c r="E44" s="730"/>
      <c r="F44" s="730"/>
      <c r="G44" s="730"/>
      <c r="H44" s="730"/>
      <c r="I44" s="730"/>
      <c r="J44" s="730"/>
      <c r="K44" s="730"/>
      <c r="L44" s="730"/>
      <c r="M44" s="730"/>
      <c r="N44" s="730"/>
      <c r="O44" s="727"/>
      <c r="P44" s="727"/>
    </row>
    <row r="45" spans="2:16" ht="4.5" customHeight="1" x14ac:dyDescent="0.2">
      <c r="B45" s="3"/>
      <c r="C45" s="7"/>
    </row>
    <row r="46" spans="2:16" ht="15.75" customHeight="1" x14ac:dyDescent="0.2">
      <c r="B46" s="3" t="s">
        <v>342</v>
      </c>
      <c r="C46" s="728" t="s">
        <v>564</v>
      </c>
      <c r="D46" s="729"/>
      <c r="E46" s="730"/>
      <c r="F46" s="730"/>
      <c r="G46" s="730"/>
      <c r="H46" s="730"/>
      <c r="I46" s="730"/>
      <c r="J46" s="730"/>
      <c r="K46" s="730"/>
      <c r="L46" s="730"/>
      <c r="M46" s="730"/>
      <c r="N46" s="730"/>
      <c r="O46" s="727"/>
      <c r="P46" s="727"/>
    </row>
    <row r="47" spans="2:16" x14ac:dyDescent="0.2">
      <c r="B47" s="3"/>
      <c r="C47" s="728" t="s">
        <v>419</v>
      </c>
      <c r="D47" s="729"/>
      <c r="E47" s="730"/>
      <c r="F47" s="730"/>
      <c r="G47" s="730"/>
      <c r="H47" s="730"/>
      <c r="I47" s="730"/>
      <c r="J47" s="730"/>
      <c r="K47" s="730"/>
      <c r="L47" s="730"/>
      <c r="M47" s="730"/>
      <c r="N47" s="730"/>
      <c r="O47" s="727"/>
      <c r="P47" s="727"/>
    </row>
    <row r="48" spans="2:16" ht="13.15" customHeight="1" x14ac:dyDescent="0.2">
      <c r="B48" s="3"/>
      <c r="C48" s="731" t="s">
        <v>343</v>
      </c>
      <c r="D48" s="634"/>
      <c r="E48" s="726"/>
      <c r="F48" s="726"/>
      <c r="G48" s="726"/>
      <c r="H48" s="726"/>
      <c r="I48" s="726"/>
      <c r="J48" s="726"/>
      <c r="K48" s="726"/>
      <c r="L48" s="726"/>
      <c r="M48" s="726"/>
      <c r="N48" s="726"/>
      <c r="O48" s="727"/>
      <c r="P48" s="727"/>
    </row>
    <row r="49" spans="2:16" ht="13.15" customHeight="1" x14ac:dyDescent="0.2">
      <c r="B49" s="3"/>
      <c r="C49" s="731" t="s">
        <v>420</v>
      </c>
      <c r="D49" s="634"/>
      <c r="E49" s="726"/>
      <c r="F49" s="726"/>
      <c r="G49" s="726"/>
      <c r="H49" s="726"/>
      <c r="I49" s="726"/>
      <c r="J49" s="726"/>
      <c r="K49" s="726"/>
      <c r="L49" s="726"/>
      <c r="M49" s="726"/>
      <c r="N49" s="726"/>
      <c r="O49" s="727"/>
      <c r="P49" s="727"/>
    </row>
    <row r="50" spans="2:16" ht="13.15" customHeight="1" x14ac:dyDescent="0.2">
      <c r="B50" s="3"/>
      <c r="C50" s="731" t="s">
        <v>344</v>
      </c>
      <c r="D50" s="634"/>
      <c r="E50" s="726"/>
      <c r="F50" s="726"/>
      <c r="G50" s="726"/>
      <c r="H50" s="726"/>
      <c r="I50" s="726"/>
      <c r="J50" s="726"/>
      <c r="K50" s="726"/>
      <c r="L50" s="726"/>
      <c r="M50" s="726"/>
      <c r="N50" s="726"/>
      <c r="O50" s="727"/>
      <c r="P50" s="727"/>
    </row>
    <row r="51" spans="2:16" ht="13.15" customHeight="1" x14ac:dyDescent="0.2">
      <c r="B51" s="3"/>
      <c r="C51" s="731" t="s">
        <v>565</v>
      </c>
      <c r="D51" s="634"/>
      <c r="E51" s="726"/>
      <c r="F51" s="726"/>
      <c r="G51" s="726"/>
      <c r="H51" s="726"/>
      <c r="I51" s="726"/>
      <c r="J51" s="726"/>
      <c r="K51" s="726"/>
      <c r="L51" s="726"/>
      <c r="M51" s="726"/>
      <c r="N51" s="726"/>
      <c r="O51" s="727"/>
      <c r="P51" s="727"/>
    </row>
    <row r="52" spans="2:16" ht="4.5" customHeight="1" x14ac:dyDescent="0.2">
      <c r="B52" s="3"/>
      <c r="C52" s="7"/>
    </row>
    <row r="53" spans="2:16" ht="23.45" customHeight="1" x14ac:dyDescent="0.2">
      <c r="B53" s="3" t="s">
        <v>345</v>
      </c>
      <c r="C53" s="433" t="s">
        <v>405</v>
      </c>
      <c r="D53" s="433"/>
      <c r="E53" s="433"/>
      <c r="F53" s="433"/>
      <c r="G53" s="433"/>
      <c r="H53" s="433"/>
      <c r="I53" s="433"/>
      <c r="J53" s="433"/>
      <c r="K53" s="433"/>
      <c r="L53" s="433"/>
      <c r="M53" s="433"/>
      <c r="N53" s="433"/>
      <c r="O53" s="433"/>
      <c r="P53" s="433"/>
    </row>
    <row r="54" spans="2:16" ht="4.5" customHeight="1" x14ac:dyDescent="0.2">
      <c r="B54" s="3"/>
      <c r="C54" s="7"/>
    </row>
    <row r="55" spans="2:16" ht="12.6" customHeight="1" x14ac:dyDescent="0.2">
      <c r="B55" s="3" t="s">
        <v>346</v>
      </c>
      <c r="C55" s="469" t="s">
        <v>347</v>
      </c>
      <c r="D55" s="469"/>
      <c r="E55" s="469"/>
      <c r="F55" s="469"/>
      <c r="G55" s="469"/>
      <c r="H55" s="469"/>
      <c r="I55" s="469"/>
      <c r="J55" s="469"/>
      <c r="K55" s="469"/>
      <c r="L55" s="469"/>
      <c r="M55" s="469"/>
      <c r="N55" s="469"/>
      <c r="O55" s="469"/>
      <c r="P55" s="469"/>
    </row>
    <row r="56" spans="2:16" ht="7.9" customHeight="1" x14ac:dyDescent="0.2">
      <c r="B56" s="3"/>
      <c r="C56" s="7"/>
    </row>
    <row r="57" spans="2:16" ht="14.45" customHeight="1" x14ac:dyDescent="0.2">
      <c r="B57" s="16" t="s">
        <v>348</v>
      </c>
      <c r="C57" s="11" t="s">
        <v>24</v>
      </c>
    </row>
    <row r="58" spans="2:16" ht="7.9" customHeight="1" x14ac:dyDescent="0.2">
      <c r="B58" s="3"/>
      <c r="C58" s="7"/>
    </row>
    <row r="59" spans="2:16" ht="26.45" customHeight="1" x14ac:dyDescent="0.2">
      <c r="B59" s="3" t="s">
        <v>337</v>
      </c>
      <c r="C59" s="433" t="s">
        <v>328</v>
      </c>
      <c r="D59" s="433"/>
      <c r="E59" s="433"/>
      <c r="F59" s="433"/>
      <c r="G59" s="433"/>
      <c r="H59" s="433"/>
      <c r="I59" s="433"/>
      <c r="J59" s="433"/>
      <c r="K59" s="433"/>
      <c r="L59" s="433"/>
      <c r="M59" s="433"/>
      <c r="N59" s="433"/>
      <c r="O59" s="433"/>
      <c r="P59" s="433"/>
    </row>
    <row r="60" spans="2:16" ht="51" customHeight="1" x14ac:dyDescent="0.2">
      <c r="B60" s="3"/>
      <c r="C60" s="433" t="s">
        <v>349</v>
      </c>
      <c r="D60" s="433"/>
      <c r="E60" s="433"/>
      <c r="F60" s="433"/>
      <c r="G60" s="433"/>
      <c r="H60" s="433"/>
      <c r="I60" s="433"/>
      <c r="J60" s="433"/>
      <c r="K60" s="433"/>
      <c r="L60" s="433"/>
      <c r="M60" s="433"/>
      <c r="N60" s="433"/>
      <c r="O60" s="433"/>
      <c r="P60" s="433"/>
    </row>
    <row r="61" spans="2:16" ht="38.450000000000003" customHeight="1" x14ac:dyDescent="0.2">
      <c r="B61" s="3"/>
      <c r="C61" s="433" t="s">
        <v>577</v>
      </c>
      <c r="D61" s="433"/>
      <c r="E61" s="433"/>
      <c r="F61" s="433"/>
      <c r="G61" s="433"/>
      <c r="H61" s="433"/>
      <c r="I61" s="433"/>
      <c r="J61" s="433"/>
      <c r="K61" s="433"/>
      <c r="L61" s="433"/>
      <c r="M61" s="433"/>
      <c r="N61" s="433"/>
      <c r="O61" s="433"/>
      <c r="P61" s="433"/>
    </row>
    <row r="62" spans="2:16" ht="25.9" customHeight="1" x14ac:dyDescent="0.2">
      <c r="B62" s="3"/>
      <c r="C62" s="433" t="s">
        <v>207</v>
      </c>
      <c r="D62" s="433"/>
      <c r="E62" s="433"/>
      <c r="F62" s="433"/>
      <c r="G62" s="433"/>
      <c r="H62" s="433"/>
      <c r="I62" s="433"/>
      <c r="J62" s="433"/>
      <c r="K62" s="433"/>
      <c r="L62" s="433"/>
      <c r="M62" s="433"/>
      <c r="N62" s="433"/>
      <c r="O62" s="433"/>
      <c r="P62" s="433"/>
    </row>
    <row r="63" spans="2:16" ht="4.5" customHeight="1" x14ac:dyDescent="0.2">
      <c r="B63" s="3"/>
      <c r="C63" s="7"/>
    </row>
    <row r="64" spans="2:16" ht="12" customHeight="1" x14ac:dyDescent="0.2">
      <c r="B64" s="3" t="s">
        <v>338</v>
      </c>
      <c r="C64" s="6" t="s">
        <v>350</v>
      </c>
    </row>
    <row r="65" spans="2:16" ht="4.5" customHeight="1" x14ac:dyDescent="0.2">
      <c r="B65" s="3"/>
      <c r="C65" s="7"/>
    </row>
    <row r="66" spans="2:16" ht="22.15" customHeight="1" x14ac:dyDescent="0.2">
      <c r="B66" s="3" t="s">
        <v>340</v>
      </c>
      <c r="C66" s="469" t="s">
        <v>351</v>
      </c>
      <c r="D66" s="469"/>
      <c r="E66" s="469"/>
      <c r="F66" s="469"/>
      <c r="G66" s="469"/>
      <c r="H66" s="469"/>
      <c r="I66" s="469"/>
      <c r="J66" s="469"/>
      <c r="K66" s="469"/>
      <c r="L66" s="469"/>
      <c r="M66" s="469"/>
      <c r="N66" s="469"/>
      <c r="O66" s="469"/>
      <c r="P66" s="469"/>
    </row>
    <row r="67" spans="2:16" ht="12" customHeight="1" x14ac:dyDescent="0.2">
      <c r="B67" s="3"/>
      <c r="C67" s="6" t="s">
        <v>352</v>
      </c>
    </row>
    <row r="68" spans="2:16" ht="12" customHeight="1" x14ac:dyDescent="0.2">
      <c r="B68" s="3"/>
      <c r="C68" s="6" t="s">
        <v>353</v>
      </c>
    </row>
    <row r="69" spans="2:16" ht="12" customHeight="1" x14ac:dyDescent="0.2">
      <c r="B69" s="3"/>
      <c r="C69" s="6" t="s">
        <v>354</v>
      </c>
    </row>
    <row r="70" spans="2:16" ht="12" customHeight="1" x14ac:dyDescent="0.2">
      <c r="B70" s="3"/>
      <c r="C70" s="6" t="s">
        <v>355</v>
      </c>
    </row>
    <row r="71" spans="2:16" ht="12" customHeight="1" x14ac:dyDescent="0.2">
      <c r="B71" s="3"/>
      <c r="C71" s="6" t="s">
        <v>356</v>
      </c>
    </row>
    <row r="72" spans="2:16" ht="12" customHeight="1" x14ac:dyDescent="0.2">
      <c r="B72" s="3"/>
      <c r="C72" s="6" t="s">
        <v>357</v>
      </c>
    </row>
    <row r="73" spans="2:16" ht="12" customHeight="1" x14ac:dyDescent="0.2">
      <c r="B73" s="3"/>
      <c r="C73" s="6" t="s">
        <v>358</v>
      </c>
    </row>
    <row r="74" spans="2:16" ht="12" customHeight="1" x14ac:dyDescent="0.2">
      <c r="B74" s="3"/>
      <c r="C74" s="6" t="s">
        <v>359</v>
      </c>
    </row>
    <row r="75" spans="2:16" ht="12" customHeight="1" x14ac:dyDescent="0.2">
      <c r="B75" s="3"/>
      <c r="C75" s="6" t="s">
        <v>360</v>
      </c>
    </row>
    <row r="76" spans="2:16" ht="12" customHeight="1" x14ac:dyDescent="0.2">
      <c r="B76" s="3"/>
      <c r="C76" s="6" t="s">
        <v>361</v>
      </c>
    </row>
    <row r="77" spans="2:16" ht="12" customHeight="1" x14ac:dyDescent="0.2">
      <c r="B77" s="3"/>
      <c r="C77" s="6" t="s">
        <v>362</v>
      </c>
    </row>
    <row r="78" spans="2:16" ht="4.9000000000000004" customHeight="1" x14ac:dyDescent="0.2">
      <c r="B78" s="3"/>
    </row>
    <row r="79" spans="2:16" ht="12" customHeight="1" x14ac:dyDescent="0.2">
      <c r="B79" s="3" t="s">
        <v>341</v>
      </c>
      <c r="C79" s="6" t="s">
        <v>363</v>
      </c>
    </row>
    <row r="80" spans="2:16" ht="7.9" customHeight="1" x14ac:dyDescent="0.2">
      <c r="B80" s="3"/>
    </row>
    <row r="81" spans="2:16" ht="12" customHeight="1" x14ac:dyDescent="0.2">
      <c r="B81" s="16" t="s">
        <v>19</v>
      </c>
      <c r="C81" s="11" t="s">
        <v>25</v>
      </c>
    </row>
    <row r="82" spans="2:16" ht="4.9000000000000004" customHeight="1" x14ac:dyDescent="0.2">
      <c r="B82" s="3"/>
    </row>
    <row r="83" spans="2:16" ht="156.75" customHeight="1" x14ac:dyDescent="0.2">
      <c r="B83" s="3" t="s">
        <v>345</v>
      </c>
      <c r="C83" s="433" t="s">
        <v>578</v>
      </c>
      <c r="D83" s="433"/>
      <c r="E83" s="433"/>
      <c r="F83" s="433"/>
      <c r="G83" s="433"/>
      <c r="H83" s="433"/>
      <c r="I83" s="433"/>
      <c r="J83" s="433"/>
      <c r="K83" s="433"/>
      <c r="L83" s="433"/>
      <c r="M83" s="433"/>
      <c r="N83" s="433"/>
      <c r="O83" s="433"/>
      <c r="P83" s="433"/>
    </row>
    <row r="84" spans="2:16" ht="4.5" customHeight="1" x14ac:dyDescent="0.2">
      <c r="B84" s="3"/>
    </row>
    <row r="85" spans="2:16" ht="24" customHeight="1" x14ac:dyDescent="0.2">
      <c r="B85" s="3" t="s">
        <v>346</v>
      </c>
      <c r="C85" s="433" t="s">
        <v>264</v>
      </c>
      <c r="D85" s="433"/>
      <c r="E85" s="433"/>
      <c r="F85" s="433"/>
      <c r="G85" s="433"/>
      <c r="H85" s="433"/>
      <c r="I85" s="433"/>
      <c r="J85" s="433"/>
      <c r="K85" s="433"/>
      <c r="L85" s="433"/>
      <c r="M85" s="433"/>
      <c r="N85" s="433"/>
      <c r="O85" s="433"/>
      <c r="P85" s="433"/>
    </row>
    <row r="86" spans="2:16" ht="4.5" customHeight="1" x14ac:dyDescent="0.2">
      <c r="B86" s="3"/>
    </row>
    <row r="87" spans="2:16" ht="15.75" customHeight="1" x14ac:dyDescent="0.2">
      <c r="B87" s="3" t="s">
        <v>364</v>
      </c>
      <c r="C87" s="469" t="s">
        <v>467</v>
      </c>
      <c r="D87" s="469"/>
      <c r="E87" s="469"/>
      <c r="F87" s="469"/>
      <c r="G87" s="469"/>
      <c r="H87" s="469"/>
      <c r="I87" s="469"/>
      <c r="J87" s="469"/>
      <c r="K87" s="469"/>
      <c r="L87" s="469"/>
      <c r="M87" s="469"/>
      <c r="N87" s="469"/>
      <c r="O87" s="469"/>
      <c r="P87" s="469"/>
    </row>
    <row r="88" spans="2:16" ht="4.5" customHeight="1" x14ac:dyDescent="0.2">
      <c r="B88" s="3"/>
    </row>
    <row r="89" spans="2:16" ht="13.9" customHeight="1" x14ac:dyDescent="0.2">
      <c r="B89" s="16" t="s">
        <v>18</v>
      </c>
      <c r="C89" s="11" t="s">
        <v>26</v>
      </c>
    </row>
    <row r="90" spans="2:16" s="387" customFormat="1" ht="4.5" customHeight="1" x14ac:dyDescent="0.2">
      <c r="B90" s="16"/>
      <c r="C90" s="11"/>
    </row>
    <row r="91" spans="2:16" ht="13.15" customHeight="1" x14ac:dyDescent="0.2">
      <c r="B91" s="3"/>
      <c r="C91" s="469" t="s">
        <v>365</v>
      </c>
      <c r="D91" s="469"/>
      <c r="E91" s="469"/>
      <c r="F91" s="469"/>
      <c r="G91" s="469"/>
      <c r="H91" s="469"/>
      <c r="I91" s="469"/>
      <c r="J91" s="469"/>
      <c r="K91" s="469"/>
      <c r="L91" s="469"/>
      <c r="M91" s="469"/>
      <c r="N91" s="469"/>
      <c r="O91" s="469"/>
      <c r="P91" s="469"/>
    </row>
    <row r="92" spans="2:16" ht="7.9" customHeight="1" x14ac:dyDescent="0.2">
      <c r="B92" s="3"/>
    </row>
    <row r="93" spans="2:16" ht="12.6" customHeight="1" x14ac:dyDescent="0.2">
      <c r="B93" s="16" t="s">
        <v>366</v>
      </c>
      <c r="C93" s="11" t="s">
        <v>27</v>
      </c>
    </row>
    <row r="94" spans="2:16" ht="4.5" customHeight="1" thickBot="1" x14ac:dyDescent="0.25">
      <c r="B94" s="3"/>
    </row>
    <row r="95" spans="2:16" ht="12" customHeight="1" thickBot="1" x14ac:dyDescent="0.25">
      <c r="B95" s="3" t="s">
        <v>337</v>
      </c>
      <c r="D95" s="663" t="s">
        <v>208</v>
      </c>
      <c r="E95" s="664"/>
      <c r="F95" s="664"/>
      <c r="G95" s="665"/>
      <c r="H95" s="663"/>
      <c r="I95" s="666"/>
      <c r="J95" s="663"/>
      <c r="K95" s="666"/>
      <c r="L95" s="667" t="s">
        <v>180</v>
      </c>
      <c r="M95" s="666"/>
    </row>
    <row r="96" spans="2:16" ht="10.9" customHeight="1" x14ac:dyDescent="0.2">
      <c r="B96" s="3"/>
      <c r="D96" s="350" t="s">
        <v>209</v>
      </c>
      <c r="E96" s="139"/>
      <c r="F96" s="68"/>
      <c r="G96" s="69"/>
      <c r="H96" s="668">
        <v>184432.3</v>
      </c>
      <c r="I96" s="669"/>
      <c r="J96" s="668"/>
      <c r="K96" s="669"/>
      <c r="L96" s="668"/>
      <c r="M96" s="669"/>
    </row>
    <row r="97" spans="2:13" ht="11.45" customHeight="1" x14ac:dyDescent="0.2">
      <c r="B97" s="3"/>
      <c r="D97" s="351" t="s">
        <v>265</v>
      </c>
      <c r="E97" s="140"/>
      <c r="F97" s="64"/>
      <c r="G97" s="66"/>
      <c r="H97" s="670">
        <v>41914383.850000001</v>
      </c>
      <c r="I97" s="671"/>
      <c r="J97" s="670">
        <f>H97+H96</f>
        <v>42098816.149999999</v>
      </c>
      <c r="K97" s="671"/>
      <c r="L97" s="670"/>
      <c r="M97" s="671"/>
    </row>
    <row r="98" spans="2:13" ht="10.9" customHeight="1" x14ac:dyDescent="0.2">
      <c r="B98" s="3"/>
      <c r="D98" s="352" t="s">
        <v>210</v>
      </c>
      <c r="E98" s="141"/>
      <c r="F98" s="65"/>
      <c r="G98" s="67"/>
      <c r="H98" s="672">
        <v>2057316.1</v>
      </c>
      <c r="I98" s="673"/>
      <c r="J98" s="672"/>
      <c r="K98" s="673"/>
      <c r="L98" s="672"/>
      <c r="M98" s="673"/>
    </row>
    <row r="99" spans="2:13" ht="11.45" customHeight="1" x14ac:dyDescent="0.2">
      <c r="B99" s="3"/>
      <c r="D99" s="353" t="s">
        <v>211</v>
      </c>
      <c r="E99" s="142"/>
      <c r="F99" s="20"/>
      <c r="G99" s="28"/>
      <c r="H99" s="457">
        <v>0</v>
      </c>
      <c r="I99" s="458"/>
      <c r="J99" s="457"/>
      <c r="K99" s="458"/>
      <c r="L99" s="457"/>
      <c r="M99" s="458"/>
    </row>
    <row r="100" spans="2:13" ht="10.9" customHeight="1" thickBot="1" x14ac:dyDescent="0.25">
      <c r="B100" s="3"/>
      <c r="D100" s="353" t="s">
        <v>265</v>
      </c>
      <c r="E100" s="142"/>
      <c r="F100" s="20"/>
      <c r="G100" s="28"/>
      <c r="H100" s="457">
        <v>108312163.84999999</v>
      </c>
      <c r="I100" s="458"/>
      <c r="J100" s="457">
        <f>H100+H99+H98</f>
        <v>110369479.94999999</v>
      </c>
      <c r="K100" s="458"/>
      <c r="L100" s="457"/>
      <c r="M100" s="458"/>
    </row>
    <row r="101" spans="2:13" ht="12" customHeight="1" thickBot="1" x14ac:dyDescent="0.25">
      <c r="B101" s="3"/>
      <c r="D101" s="674" t="s">
        <v>260</v>
      </c>
      <c r="E101" s="675"/>
      <c r="F101" s="675"/>
      <c r="G101" s="675"/>
      <c r="H101" s="675"/>
      <c r="I101" s="675"/>
      <c r="J101" s="675"/>
      <c r="K101" s="676"/>
      <c r="L101" s="677">
        <f>J97+J100</f>
        <v>152468296.09999999</v>
      </c>
      <c r="M101" s="678"/>
    </row>
    <row r="102" spans="2:13" ht="10.9" customHeight="1" x14ac:dyDescent="0.2">
      <c r="B102" s="3"/>
      <c r="D102" s="354" t="s">
        <v>220</v>
      </c>
      <c r="E102" s="142"/>
      <c r="F102" s="20"/>
      <c r="G102" s="28"/>
      <c r="H102" s="457"/>
      <c r="I102" s="458"/>
      <c r="J102" s="457"/>
      <c r="K102" s="458"/>
      <c r="L102" s="457"/>
      <c r="M102" s="458"/>
    </row>
    <row r="103" spans="2:13" ht="10.9" customHeight="1" x14ac:dyDescent="0.2">
      <c r="B103" s="3"/>
      <c r="D103" s="355" t="s">
        <v>213</v>
      </c>
      <c r="E103" s="142"/>
      <c r="F103" s="20"/>
      <c r="G103" s="28"/>
      <c r="H103" s="457">
        <v>59499.199999999997</v>
      </c>
      <c r="I103" s="458"/>
      <c r="J103" s="457"/>
      <c r="K103" s="458"/>
      <c r="L103" s="457"/>
      <c r="M103" s="458"/>
    </row>
    <row r="104" spans="2:13" ht="10.9" customHeight="1" x14ac:dyDescent="0.2">
      <c r="B104" s="3"/>
      <c r="D104" s="356" t="s">
        <v>215</v>
      </c>
      <c r="E104" s="140"/>
      <c r="F104" s="64"/>
      <c r="G104" s="66"/>
      <c r="H104" s="670">
        <v>94278.58</v>
      </c>
      <c r="I104" s="671"/>
      <c r="J104" s="670">
        <f>H104+H103</f>
        <v>153777.78</v>
      </c>
      <c r="K104" s="671"/>
      <c r="L104" s="670"/>
      <c r="M104" s="671"/>
    </row>
    <row r="105" spans="2:13" ht="10.9" customHeight="1" x14ac:dyDescent="0.2">
      <c r="B105" s="3"/>
      <c r="D105" s="354" t="s">
        <v>214</v>
      </c>
      <c r="E105" s="142"/>
      <c r="F105" s="20"/>
      <c r="G105" s="28"/>
      <c r="H105" s="457"/>
      <c r="I105" s="458"/>
      <c r="J105" s="457"/>
      <c r="K105" s="458"/>
      <c r="L105" s="457"/>
      <c r="M105" s="458"/>
    </row>
    <row r="106" spans="2:13" ht="10.9" customHeight="1" x14ac:dyDescent="0.2">
      <c r="B106" s="3"/>
      <c r="D106" s="355" t="s">
        <v>213</v>
      </c>
      <c r="E106" s="142"/>
      <c r="F106" s="20"/>
      <c r="G106" s="28"/>
      <c r="H106" s="457">
        <v>1020994.78</v>
      </c>
      <c r="I106" s="458"/>
      <c r="J106" s="457"/>
      <c r="K106" s="458"/>
      <c r="L106" s="457"/>
      <c r="M106" s="458"/>
    </row>
    <row r="107" spans="2:13" ht="12" customHeight="1" x14ac:dyDescent="0.2">
      <c r="B107" s="3"/>
      <c r="D107" s="356" t="s">
        <v>215</v>
      </c>
      <c r="E107" s="140"/>
      <c r="F107" s="64"/>
      <c r="G107" s="66"/>
      <c r="H107" s="670">
        <v>3737782.9</v>
      </c>
      <c r="I107" s="671"/>
      <c r="J107" s="670">
        <f>H107+H106</f>
        <v>4758777.68</v>
      </c>
      <c r="K107" s="671"/>
      <c r="L107" s="670"/>
      <c r="M107" s="671"/>
    </row>
    <row r="108" spans="2:13" ht="10.9" customHeight="1" x14ac:dyDescent="0.2">
      <c r="B108" s="3"/>
      <c r="D108" s="354" t="s">
        <v>219</v>
      </c>
      <c r="E108" s="142"/>
      <c r="F108" s="20"/>
      <c r="G108" s="28"/>
      <c r="H108" s="457"/>
      <c r="I108" s="458"/>
      <c r="J108" s="457"/>
      <c r="K108" s="458"/>
      <c r="L108" s="457"/>
      <c r="M108" s="458"/>
    </row>
    <row r="109" spans="2:13" ht="10.9" customHeight="1" x14ac:dyDescent="0.2">
      <c r="B109" s="3"/>
      <c r="D109" s="356" t="s">
        <v>215</v>
      </c>
      <c r="E109" s="140"/>
      <c r="F109" s="64"/>
      <c r="G109" s="66"/>
      <c r="H109" s="670">
        <v>239524.54</v>
      </c>
      <c r="I109" s="671"/>
      <c r="J109" s="670">
        <f>H109</f>
        <v>239524.54</v>
      </c>
      <c r="K109" s="671"/>
      <c r="L109" s="670"/>
      <c r="M109" s="671"/>
    </row>
    <row r="110" spans="2:13" ht="13.9" customHeight="1" x14ac:dyDescent="0.2">
      <c r="B110" s="3"/>
      <c r="D110" s="354" t="s">
        <v>229</v>
      </c>
      <c r="E110" s="142"/>
      <c r="F110" s="20"/>
      <c r="G110" s="28"/>
      <c r="H110" s="457"/>
      <c r="I110" s="458"/>
      <c r="J110" s="457"/>
      <c r="K110" s="458"/>
      <c r="L110" s="457"/>
      <c r="M110" s="458"/>
    </row>
    <row r="111" spans="2:13" ht="11.25" customHeight="1" x14ac:dyDescent="0.2">
      <c r="B111" s="3"/>
      <c r="D111" s="355" t="s">
        <v>213</v>
      </c>
      <c r="E111" s="142"/>
      <c r="F111" s="20"/>
      <c r="G111" s="28"/>
      <c r="H111" s="457">
        <f>1458647.95</f>
        <v>1458647.95</v>
      </c>
      <c r="I111" s="458"/>
      <c r="J111" s="457"/>
      <c r="K111" s="458"/>
      <c r="L111" s="457"/>
      <c r="M111" s="458"/>
    </row>
    <row r="112" spans="2:13" ht="10.9" customHeight="1" x14ac:dyDescent="0.2">
      <c r="B112" s="3"/>
      <c r="D112" s="355" t="s">
        <v>213</v>
      </c>
      <c r="E112" s="142"/>
      <c r="F112" s="20"/>
      <c r="G112" s="28"/>
      <c r="H112" s="457">
        <v>170171.93</v>
      </c>
      <c r="I112" s="458"/>
      <c r="J112" s="457"/>
      <c r="K112" s="458"/>
      <c r="L112" s="457"/>
      <c r="M112" s="458"/>
    </row>
    <row r="113" spans="2:16" ht="10.9" customHeight="1" x14ac:dyDescent="0.2">
      <c r="B113" s="3"/>
      <c r="D113" s="356" t="s">
        <v>215</v>
      </c>
      <c r="E113" s="140"/>
      <c r="F113" s="64"/>
      <c r="G113" s="66"/>
      <c r="H113" s="670">
        <v>5060.87</v>
      </c>
      <c r="I113" s="671"/>
      <c r="J113" s="746">
        <f>H113+H112+H111</f>
        <v>1633880.75</v>
      </c>
      <c r="K113" s="671"/>
      <c r="L113" s="670"/>
      <c r="M113" s="671"/>
    </row>
    <row r="114" spans="2:16" ht="12" customHeight="1" x14ac:dyDescent="0.2">
      <c r="B114" s="3"/>
      <c r="D114" s="354" t="s">
        <v>216</v>
      </c>
      <c r="E114" s="142"/>
      <c r="F114" s="20"/>
      <c r="G114" s="28"/>
      <c r="H114" s="457"/>
      <c r="I114" s="458"/>
      <c r="J114" s="457"/>
      <c r="K114" s="458"/>
      <c r="L114" s="457"/>
      <c r="M114" s="458"/>
    </row>
    <row r="115" spans="2:16" ht="12" customHeight="1" x14ac:dyDescent="0.2">
      <c r="B115" s="3"/>
      <c r="D115" s="355" t="s">
        <v>217</v>
      </c>
      <c r="E115" s="142"/>
      <c r="F115" s="20"/>
      <c r="G115" s="28"/>
      <c r="H115" s="457">
        <v>305000</v>
      </c>
      <c r="I115" s="458"/>
      <c r="J115" s="457"/>
      <c r="K115" s="458"/>
      <c r="L115" s="457"/>
      <c r="M115" s="458"/>
    </row>
    <row r="116" spans="2:16" ht="12" customHeight="1" x14ac:dyDescent="0.2">
      <c r="B116" s="3"/>
      <c r="D116" s="355" t="s">
        <v>218</v>
      </c>
      <c r="E116" s="142"/>
      <c r="F116" s="20"/>
      <c r="G116" s="28"/>
      <c r="H116" s="457">
        <v>206569.9</v>
      </c>
      <c r="I116" s="458"/>
      <c r="J116" s="373"/>
      <c r="K116" s="374"/>
      <c r="L116" s="373"/>
      <c r="M116" s="374"/>
    </row>
    <row r="117" spans="2:16" ht="28.15" customHeight="1" x14ac:dyDescent="0.2">
      <c r="B117" s="3"/>
      <c r="D117" s="459" t="s">
        <v>557</v>
      </c>
      <c r="E117" s="460"/>
      <c r="F117" s="460"/>
      <c r="G117" s="461"/>
      <c r="H117" s="670">
        <v>546856.03</v>
      </c>
      <c r="I117" s="671"/>
      <c r="J117" s="670">
        <f>H117+H116+H115</f>
        <v>1058425.9300000002</v>
      </c>
      <c r="K117" s="671"/>
      <c r="L117" s="670"/>
      <c r="M117" s="671"/>
    </row>
    <row r="118" spans="2:16" ht="10.15" customHeight="1" x14ac:dyDescent="0.2">
      <c r="B118" s="3"/>
      <c r="D118" s="354" t="s">
        <v>212</v>
      </c>
      <c r="E118" s="142"/>
      <c r="F118" s="20"/>
      <c r="G118" s="28"/>
      <c r="H118" s="457"/>
      <c r="I118" s="749"/>
      <c r="J118" s="750"/>
      <c r="K118" s="749"/>
      <c r="L118" s="750"/>
      <c r="M118" s="749"/>
    </row>
    <row r="119" spans="2:16" ht="11.45" customHeight="1" thickBot="1" x14ac:dyDescent="0.25">
      <c r="B119" s="3"/>
      <c r="D119" s="356" t="s">
        <v>213</v>
      </c>
      <c r="E119" s="140"/>
      <c r="F119" s="64"/>
      <c r="G119" s="66"/>
      <c r="H119" s="670">
        <v>1104264.03</v>
      </c>
      <c r="I119" s="671"/>
      <c r="J119" s="670">
        <v>1104264.03</v>
      </c>
      <c r="K119" s="671"/>
      <c r="L119" s="670"/>
      <c r="M119" s="671"/>
    </row>
    <row r="120" spans="2:16" ht="12" customHeight="1" thickBot="1" x14ac:dyDescent="0.25">
      <c r="B120" s="3"/>
      <c r="D120" s="751" t="s">
        <v>421</v>
      </c>
      <c r="E120" s="752"/>
      <c r="F120" s="752"/>
      <c r="G120" s="752"/>
      <c r="H120" s="752"/>
      <c r="I120" s="752"/>
      <c r="J120" s="753">
        <f>SUM(J102:K119)</f>
        <v>8948650.709999999</v>
      </c>
      <c r="K120" s="754"/>
      <c r="L120" s="677"/>
      <c r="M120" s="678"/>
    </row>
    <row r="121" spans="2:16" ht="13.15" customHeight="1" thickBot="1" x14ac:dyDescent="0.25">
      <c r="B121" s="3"/>
      <c r="D121" s="355" t="s">
        <v>235</v>
      </c>
      <c r="E121" s="142"/>
      <c r="F121" s="20"/>
      <c r="G121" s="28"/>
      <c r="H121" s="457"/>
      <c r="I121" s="458"/>
      <c r="J121" s="457">
        <v>4750</v>
      </c>
      <c r="K121" s="458"/>
      <c r="L121" s="457"/>
      <c r="M121" s="458"/>
    </row>
    <row r="122" spans="2:16" ht="12" customHeight="1" thickBot="1" x14ac:dyDescent="0.25">
      <c r="B122" s="3"/>
      <c r="D122" s="674" t="s">
        <v>261</v>
      </c>
      <c r="E122" s="675"/>
      <c r="F122" s="675"/>
      <c r="G122" s="675"/>
      <c r="H122" s="675"/>
      <c r="I122" s="675"/>
      <c r="J122" s="675"/>
      <c r="K122" s="676"/>
      <c r="L122" s="677">
        <f>J120+J121</f>
        <v>8953400.709999999</v>
      </c>
      <c r="M122" s="678"/>
    </row>
    <row r="123" spans="2:16" ht="12" customHeight="1" thickBot="1" x14ac:dyDescent="0.25">
      <c r="B123" s="3"/>
      <c r="D123" s="674" t="s">
        <v>262</v>
      </c>
      <c r="E123" s="675"/>
      <c r="F123" s="675"/>
      <c r="G123" s="675"/>
      <c r="H123" s="675"/>
      <c r="I123" s="675"/>
      <c r="J123" s="675"/>
      <c r="K123" s="676"/>
      <c r="L123" s="677">
        <f>L101+L122</f>
        <v>161421696.81</v>
      </c>
      <c r="M123" s="678"/>
    </row>
    <row r="124" spans="2:16" ht="7.9" customHeight="1" x14ac:dyDescent="0.2">
      <c r="B124" s="3"/>
    </row>
    <row r="125" spans="2:16" ht="31.5" customHeight="1" x14ac:dyDescent="0.2">
      <c r="B125" s="3"/>
      <c r="C125" s="433" t="s">
        <v>414</v>
      </c>
      <c r="D125" s="433"/>
      <c r="E125" s="433"/>
      <c r="F125" s="433"/>
      <c r="G125" s="433"/>
      <c r="H125" s="433"/>
      <c r="I125" s="433"/>
      <c r="J125" s="433"/>
      <c r="K125" s="433"/>
      <c r="L125" s="433"/>
      <c r="M125" s="433"/>
      <c r="N125" s="433"/>
      <c r="O125" s="433"/>
      <c r="P125" s="433"/>
    </row>
    <row r="126" spans="2:16" ht="13.9" customHeight="1" x14ac:dyDescent="0.2">
      <c r="B126" s="3"/>
      <c r="C126" s="469" t="s">
        <v>408</v>
      </c>
      <c r="D126" s="469"/>
      <c r="E126" s="469"/>
      <c r="F126" s="469"/>
      <c r="G126" s="469"/>
      <c r="H126" s="469"/>
      <c r="I126" s="469"/>
      <c r="J126" s="469"/>
      <c r="K126" s="469"/>
      <c r="L126" s="469"/>
      <c r="M126" s="469"/>
      <c r="N126" s="469"/>
      <c r="O126" s="469"/>
      <c r="P126" s="469"/>
    </row>
    <row r="127" spans="2:16" ht="4.5" customHeight="1" thickBot="1" x14ac:dyDescent="0.25">
      <c r="B127" s="3"/>
    </row>
    <row r="128" spans="2:16" ht="21.6" customHeight="1" thickBot="1" x14ac:dyDescent="0.25">
      <c r="B128" s="3"/>
      <c r="E128" s="680" t="s">
        <v>221</v>
      </c>
      <c r="F128" s="747"/>
      <c r="G128" s="748"/>
      <c r="H128" s="143" t="s">
        <v>42</v>
      </c>
      <c r="I128" s="680"/>
      <c r="J128" s="681"/>
      <c r="K128" s="680" t="s">
        <v>180</v>
      </c>
      <c r="L128" s="681"/>
    </row>
    <row r="129" spans="2:12" ht="14.45" customHeight="1" thickBot="1" x14ac:dyDescent="0.25">
      <c r="B129" s="3"/>
      <c r="E129" s="682" t="s">
        <v>222</v>
      </c>
      <c r="F129" s="683"/>
      <c r="G129" s="684"/>
      <c r="H129" s="144" t="s">
        <v>223</v>
      </c>
      <c r="I129" s="668">
        <v>2057315.1</v>
      </c>
      <c r="J129" s="669"/>
      <c r="K129" s="668"/>
      <c r="L129" s="669"/>
    </row>
    <row r="130" spans="2:12" ht="12" customHeight="1" thickBot="1" x14ac:dyDescent="0.25">
      <c r="B130" s="3"/>
      <c r="E130" s="685" t="s">
        <v>238</v>
      </c>
      <c r="F130" s="686"/>
      <c r="G130" s="686"/>
      <c r="H130" s="686"/>
      <c r="I130" s="686"/>
      <c r="J130" s="687"/>
      <c r="K130" s="688">
        <f>I129</f>
        <v>2057315.1</v>
      </c>
      <c r="L130" s="689"/>
    </row>
    <row r="131" spans="2:12" ht="12" customHeight="1" x14ac:dyDescent="0.2">
      <c r="B131" s="3"/>
      <c r="E131" s="755" t="s">
        <v>228</v>
      </c>
      <c r="F131" s="756"/>
      <c r="G131" s="757"/>
      <c r="H131" s="145">
        <v>0.1</v>
      </c>
      <c r="I131" s="758">
        <v>107232.84</v>
      </c>
      <c r="J131" s="759"/>
      <c r="K131" s="670"/>
      <c r="L131" s="671"/>
    </row>
    <row r="132" spans="2:12" ht="12" customHeight="1" x14ac:dyDescent="0.2">
      <c r="B132" s="3"/>
      <c r="E132" s="755" t="s">
        <v>225</v>
      </c>
      <c r="F132" s="756"/>
      <c r="G132" s="757"/>
      <c r="H132" s="145">
        <v>0.1</v>
      </c>
      <c r="I132" s="758">
        <v>4015567.17</v>
      </c>
      <c r="J132" s="759"/>
      <c r="K132" s="763"/>
      <c r="L132" s="764"/>
    </row>
    <row r="133" spans="2:12" ht="12" customHeight="1" x14ac:dyDescent="0.2">
      <c r="B133" s="3"/>
      <c r="E133" s="755" t="s">
        <v>227</v>
      </c>
      <c r="F133" s="756"/>
      <c r="G133" s="757"/>
      <c r="H133" s="145">
        <v>0.3</v>
      </c>
      <c r="I133" s="758">
        <v>161268.76</v>
      </c>
      <c r="J133" s="759"/>
      <c r="K133" s="763"/>
      <c r="L133" s="764"/>
    </row>
    <row r="134" spans="2:12" ht="12" customHeight="1" x14ac:dyDescent="0.2">
      <c r="B134" s="3"/>
      <c r="E134" s="755" t="s">
        <v>230</v>
      </c>
      <c r="F134" s="756"/>
      <c r="G134" s="757"/>
      <c r="H134" s="145">
        <v>0.1</v>
      </c>
      <c r="I134" s="758">
        <v>629467.75</v>
      </c>
      <c r="J134" s="759"/>
      <c r="K134" s="763"/>
      <c r="L134" s="764"/>
    </row>
    <row r="135" spans="2:12" ht="12" customHeight="1" x14ac:dyDescent="0.2">
      <c r="B135" s="3"/>
      <c r="E135" s="755" t="s">
        <v>226</v>
      </c>
      <c r="F135" s="756"/>
      <c r="G135" s="757"/>
      <c r="H135" s="145">
        <v>0.25</v>
      </c>
      <c r="I135" s="758">
        <f>304999.96+22785.66</f>
        <v>327785.62</v>
      </c>
      <c r="J135" s="759"/>
      <c r="K135" s="758"/>
      <c r="L135" s="759"/>
    </row>
    <row r="136" spans="2:12" ht="12" customHeight="1" thickBot="1" x14ac:dyDescent="0.25">
      <c r="B136" s="3"/>
      <c r="E136" s="760" t="s">
        <v>224</v>
      </c>
      <c r="F136" s="761"/>
      <c r="G136" s="762"/>
      <c r="H136" s="146">
        <v>0.1</v>
      </c>
      <c r="I136" s="670">
        <v>41136.03</v>
      </c>
      <c r="J136" s="671"/>
      <c r="K136" s="672"/>
      <c r="L136" s="673"/>
    </row>
    <row r="137" spans="2:12" ht="12" customHeight="1" thickBot="1" x14ac:dyDescent="0.25">
      <c r="B137" s="3"/>
      <c r="E137" s="685" t="s">
        <v>158</v>
      </c>
      <c r="F137" s="686"/>
      <c r="G137" s="686"/>
      <c r="H137" s="686"/>
      <c r="I137" s="686"/>
      <c r="J137" s="687"/>
      <c r="K137" s="688">
        <f>SUM(I131:J136)</f>
        <v>5282458.17</v>
      </c>
      <c r="L137" s="689"/>
    </row>
    <row r="138" spans="2:12" ht="12" customHeight="1" thickBot="1" x14ac:dyDescent="0.25">
      <c r="B138" s="3"/>
      <c r="E138" s="760" t="s">
        <v>277</v>
      </c>
      <c r="F138" s="761"/>
      <c r="G138" s="762"/>
      <c r="H138" s="146">
        <v>0.2</v>
      </c>
      <c r="I138" s="670">
        <v>791.67</v>
      </c>
      <c r="J138" s="671"/>
      <c r="K138" s="672"/>
      <c r="L138" s="673"/>
    </row>
    <row r="139" spans="2:12" ht="11.45" customHeight="1" thickBot="1" x14ac:dyDescent="0.25">
      <c r="B139" s="3"/>
      <c r="E139" s="685" t="s">
        <v>276</v>
      </c>
      <c r="F139" s="686"/>
      <c r="G139" s="686"/>
      <c r="H139" s="686"/>
      <c r="I139" s="686"/>
      <c r="J139" s="687"/>
      <c r="K139" s="688">
        <f>I138</f>
        <v>791.67</v>
      </c>
      <c r="L139" s="689"/>
    </row>
    <row r="140" spans="2:12" ht="3.6" customHeight="1" thickBot="1" x14ac:dyDescent="0.25">
      <c r="B140" s="3"/>
      <c r="E140" s="771"/>
      <c r="F140" s="772"/>
      <c r="G140" s="772"/>
      <c r="H140" s="147"/>
      <c r="I140" s="765"/>
      <c r="J140" s="766"/>
      <c r="K140" s="765"/>
      <c r="L140" s="766"/>
    </row>
    <row r="141" spans="2:12" ht="12" customHeight="1" thickBot="1" x14ac:dyDescent="0.25">
      <c r="B141" s="3"/>
      <c r="E141" s="767" t="s">
        <v>263</v>
      </c>
      <c r="F141" s="768"/>
      <c r="G141" s="768"/>
      <c r="H141" s="768"/>
      <c r="I141" s="768"/>
      <c r="J141" s="769"/>
      <c r="K141" s="770">
        <f>K137+K130+K139</f>
        <v>7340564.9399999995</v>
      </c>
      <c r="L141" s="678"/>
    </row>
    <row r="142" spans="2:12" ht="7.9" customHeight="1" x14ac:dyDescent="0.2">
      <c r="B142" s="3"/>
    </row>
    <row r="143" spans="2:12" ht="13.15" customHeight="1" x14ac:dyDescent="0.2">
      <c r="B143" s="16" t="s">
        <v>367</v>
      </c>
      <c r="C143" s="11" t="s">
        <v>28</v>
      </c>
    </row>
    <row r="144" spans="2:12" s="387" customFormat="1" ht="4.5" customHeight="1" x14ac:dyDescent="0.2">
      <c r="B144" s="16"/>
      <c r="C144" s="11"/>
    </row>
    <row r="145" spans="2:16" ht="13.15" customHeight="1" x14ac:dyDescent="0.2">
      <c r="B145" s="3"/>
      <c r="C145" s="773" t="s">
        <v>368</v>
      </c>
      <c r="D145" s="773"/>
      <c r="E145" s="773"/>
      <c r="F145" s="773"/>
      <c r="G145" s="773"/>
      <c r="H145" s="773"/>
      <c r="I145" s="773"/>
      <c r="J145" s="773"/>
      <c r="K145" s="773"/>
      <c r="L145" s="773"/>
      <c r="M145" s="773"/>
      <c r="N145" s="773"/>
      <c r="O145" s="773"/>
      <c r="P145" s="773"/>
    </row>
    <row r="146" spans="2:16" ht="7.9" customHeight="1" x14ac:dyDescent="0.2">
      <c r="B146" s="3"/>
      <c r="C146" s="293"/>
      <c r="D146" s="293"/>
      <c r="E146" s="293"/>
      <c r="F146" s="293"/>
      <c r="G146" s="293"/>
      <c r="H146" s="293"/>
      <c r="I146" s="293"/>
      <c r="J146" s="293"/>
      <c r="K146" s="293"/>
      <c r="L146" s="293"/>
      <c r="M146" s="293"/>
      <c r="N146" s="293"/>
      <c r="O146" s="293"/>
      <c r="P146" s="293"/>
    </row>
    <row r="147" spans="2:16" ht="13.15" customHeight="1" x14ac:dyDescent="0.2">
      <c r="B147" s="16" t="s">
        <v>369</v>
      </c>
      <c r="C147" s="11" t="s">
        <v>29</v>
      </c>
    </row>
    <row r="148" spans="2:16" s="387" customFormat="1" ht="4.5" customHeight="1" x14ac:dyDescent="0.2">
      <c r="B148" s="16"/>
      <c r="C148" s="11"/>
    </row>
    <row r="149" spans="2:16" ht="56.45" customHeight="1" x14ac:dyDescent="0.2">
      <c r="B149" s="3"/>
      <c r="C149" s="472" t="s">
        <v>579</v>
      </c>
      <c r="D149" s="472"/>
      <c r="E149" s="472"/>
      <c r="F149" s="472"/>
      <c r="G149" s="472"/>
      <c r="H149" s="472"/>
      <c r="I149" s="472"/>
      <c r="J149" s="472"/>
      <c r="K149" s="472"/>
      <c r="L149" s="472"/>
      <c r="M149" s="472"/>
      <c r="N149" s="472"/>
      <c r="O149" s="472"/>
      <c r="P149" s="472"/>
    </row>
    <row r="150" spans="2:16" ht="7.9" customHeight="1" x14ac:dyDescent="0.2">
      <c r="B150" s="3"/>
    </row>
    <row r="151" spans="2:16" x14ac:dyDescent="0.2">
      <c r="B151" s="16" t="s">
        <v>370</v>
      </c>
      <c r="C151" s="11" t="s">
        <v>30</v>
      </c>
    </row>
    <row r="152" spans="2:16" s="387" customFormat="1" ht="4.5" customHeight="1" x14ac:dyDescent="0.2">
      <c r="B152" s="16"/>
      <c r="C152" s="11"/>
    </row>
    <row r="153" spans="2:16" ht="82.5" customHeight="1" x14ac:dyDescent="0.2">
      <c r="B153" s="3"/>
      <c r="C153" s="433" t="s">
        <v>606</v>
      </c>
      <c r="D153" s="618"/>
      <c r="E153" s="618"/>
      <c r="F153" s="618"/>
      <c r="G153" s="618"/>
      <c r="H153" s="618"/>
      <c r="I153" s="618"/>
      <c r="J153" s="618"/>
      <c r="K153" s="618"/>
      <c r="L153" s="618"/>
      <c r="M153" s="618"/>
      <c r="N153" s="618"/>
      <c r="O153" s="619"/>
      <c r="P153" s="619"/>
    </row>
    <row r="154" spans="2:16" ht="7.9" customHeight="1" x14ac:dyDescent="0.2">
      <c r="B154" s="3"/>
    </row>
    <row r="155" spans="2:16" ht="12.6" customHeight="1" x14ac:dyDescent="0.2">
      <c r="B155" s="16" t="s">
        <v>371</v>
      </c>
      <c r="C155" s="11" t="s">
        <v>31</v>
      </c>
    </row>
    <row r="156" spans="2:16" s="387" customFormat="1" ht="4.5" customHeight="1" x14ac:dyDescent="0.2">
      <c r="B156" s="16"/>
      <c r="C156" s="11"/>
    </row>
    <row r="157" spans="2:16" ht="14.45" customHeight="1" x14ac:dyDescent="0.2">
      <c r="B157" s="3"/>
      <c r="C157" s="472" t="s">
        <v>372</v>
      </c>
      <c r="D157" s="472"/>
      <c r="E157" s="472"/>
      <c r="F157" s="472"/>
      <c r="G157" s="472"/>
      <c r="H157" s="472"/>
      <c r="I157" s="472"/>
      <c r="J157" s="472"/>
      <c r="K157" s="472"/>
      <c r="L157" s="472"/>
      <c r="M157" s="472"/>
      <c r="N157" s="472"/>
      <c r="O157" s="472"/>
      <c r="P157" s="472"/>
    </row>
    <row r="158" spans="2:16" ht="7.9" customHeight="1" x14ac:dyDescent="0.2">
      <c r="B158" s="3"/>
    </row>
    <row r="159" spans="2:16" ht="13.9" customHeight="1" x14ac:dyDescent="0.2">
      <c r="B159" s="16" t="s">
        <v>373</v>
      </c>
      <c r="C159" s="11" t="s">
        <v>32</v>
      </c>
    </row>
    <row r="160" spans="2:16" s="387" customFormat="1" ht="4.5" customHeight="1" x14ac:dyDescent="0.2">
      <c r="B160" s="16"/>
      <c r="C160" s="11"/>
    </row>
    <row r="161" spans="2:16" ht="49.9" customHeight="1" x14ac:dyDescent="0.2">
      <c r="B161" s="3" t="s">
        <v>337</v>
      </c>
      <c r="C161" s="433" t="s">
        <v>445</v>
      </c>
      <c r="D161" s="433"/>
      <c r="E161" s="433"/>
      <c r="F161" s="433"/>
      <c r="G161" s="433"/>
      <c r="H161" s="433"/>
      <c r="I161" s="433"/>
      <c r="J161" s="433"/>
      <c r="K161" s="433"/>
      <c r="L161" s="433"/>
      <c r="M161" s="433"/>
      <c r="N161" s="433"/>
      <c r="O161" s="433"/>
      <c r="P161" s="433"/>
    </row>
    <row r="162" spans="2:16" ht="35.25" customHeight="1" x14ac:dyDescent="0.2">
      <c r="B162" s="3"/>
      <c r="C162" s="433" t="s">
        <v>525</v>
      </c>
      <c r="D162" s="433"/>
      <c r="E162" s="433"/>
      <c r="F162" s="433"/>
      <c r="G162" s="433"/>
      <c r="H162" s="433"/>
      <c r="I162" s="433"/>
      <c r="J162" s="433"/>
      <c r="K162" s="433"/>
      <c r="L162" s="433"/>
      <c r="M162" s="433"/>
      <c r="N162" s="433"/>
      <c r="O162" s="433"/>
      <c r="P162" s="433"/>
    </row>
    <row r="163" spans="2:16" ht="25.9" customHeight="1" x14ac:dyDescent="0.2">
      <c r="B163" s="3"/>
      <c r="C163" s="433" t="s">
        <v>580</v>
      </c>
      <c r="D163" s="433"/>
      <c r="E163" s="433"/>
      <c r="F163" s="433"/>
      <c r="G163" s="433"/>
      <c r="H163" s="433"/>
      <c r="I163" s="433"/>
      <c r="J163" s="433"/>
      <c r="K163" s="433"/>
      <c r="L163" s="433"/>
      <c r="M163" s="433"/>
      <c r="N163" s="433"/>
      <c r="O163" s="433"/>
      <c r="P163" s="433"/>
    </row>
    <row r="164" spans="2:16" ht="26.45" customHeight="1" x14ac:dyDescent="0.2">
      <c r="B164" s="3"/>
      <c r="C164" s="433" t="s">
        <v>524</v>
      </c>
      <c r="D164" s="433"/>
      <c r="E164" s="433"/>
      <c r="F164" s="433"/>
      <c r="G164" s="433"/>
      <c r="H164" s="433"/>
      <c r="I164" s="433"/>
      <c r="J164" s="433"/>
      <c r="K164" s="433"/>
      <c r="L164" s="433"/>
      <c r="M164" s="433"/>
      <c r="N164" s="433"/>
      <c r="O164" s="433"/>
      <c r="P164" s="433"/>
    </row>
    <row r="165" spans="2:16" ht="25.9" customHeight="1" x14ac:dyDescent="0.2">
      <c r="B165" s="3"/>
      <c r="C165" s="433" t="s">
        <v>558</v>
      </c>
      <c r="D165" s="433"/>
      <c r="E165" s="433"/>
      <c r="F165" s="433"/>
      <c r="G165" s="433"/>
      <c r="H165" s="433"/>
      <c r="I165" s="433"/>
      <c r="J165" s="433"/>
      <c r="K165" s="433"/>
      <c r="L165" s="433"/>
      <c r="M165" s="433"/>
      <c r="N165" s="433"/>
      <c r="O165" s="433"/>
      <c r="P165" s="433"/>
    </row>
    <row r="166" spans="2:16" ht="26.25" customHeight="1" x14ac:dyDescent="0.2">
      <c r="B166" s="3"/>
      <c r="C166" s="433" t="s">
        <v>526</v>
      </c>
      <c r="D166" s="433"/>
      <c r="E166" s="433"/>
      <c r="F166" s="433"/>
      <c r="G166" s="433"/>
      <c r="H166" s="433"/>
      <c r="I166" s="433"/>
      <c r="J166" s="433"/>
      <c r="K166" s="433"/>
      <c r="L166" s="433"/>
      <c r="M166" s="433"/>
      <c r="N166" s="433"/>
      <c r="O166" s="433"/>
      <c r="P166" s="433"/>
    </row>
    <row r="167" spans="2:16" ht="39" customHeight="1" x14ac:dyDescent="0.2">
      <c r="B167" s="3"/>
      <c r="C167" s="433" t="s">
        <v>527</v>
      </c>
      <c r="D167" s="433"/>
      <c r="E167" s="433"/>
      <c r="F167" s="433"/>
      <c r="G167" s="433"/>
      <c r="H167" s="433"/>
      <c r="I167" s="433"/>
      <c r="J167" s="433"/>
      <c r="K167" s="433"/>
      <c r="L167" s="433"/>
      <c r="M167" s="433"/>
      <c r="N167" s="433"/>
      <c r="O167" s="433"/>
      <c r="P167" s="433"/>
    </row>
    <row r="168" spans="2:16" ht="13.5" customHeight="1" x14ac:dyDescent="0.2">
      <c r="B168" s="3"/>
      <c r="C168" s="433" t="s">
        <v>528</v>
      </c>
      <c r="D168" s="433"/>
      <c r="E168" s="433"/>
      <c r="F168" s="433"/>
      <c r="G168" s="433"/>
      <c r="H168" s="433"/>
      <c r="I168" s="433"/>
      <c r="J168" s="433"/>
      <c r="K168" s="433"/>
      <c r="L168" s="433"/>
      <c r="M168" s="433"/>
      <c r="N168" s="433"/>
      <c r="O168" s="433"/>
      <c r="P168" s="433"/>
    </row>
    <row r="169" spans="2:16" ht="13.5" customHeight="1" x14ac:dyDescent="0.2">
      <c r="B169" s="3"/>
      <c r="C169" s="433" t="s">
        <v>610</v>
      </c>
      <c r="D169" s="433"/>
      <c r="E169" s="433"/>
      <c r="F169" s="433"/>
      <c r="G169" s="433"/>
      <c r="H169" s="433"/>
      <c r="I169" s="433"/>
      <c r="J169" s="433"/>
      <c r="K169" s="433"/>
      <c r="L169" s="433"/>
      <c r="M169" s="433"/>
      <c r="N169" s="433"/>
      <c r="O169" s="433"/>
      <c r="P169" s="433"/>
    </row>
    <row r="170" spans="2:16" s="392" customFormat="1" ht="13.5" customHeight="1" x14ac:dyDescent="0.2">
      <c r="B170" s="3"/>
      <c r="C170" s="433" t="s">
        <v>611</v>
      </c>
      <c r="D170" s="433"/>
      <c r="E170" s="433"/>
      <c r="F170" s="433"/>
      <c r="G170" s="433"/>
      <c r="H170" s="433"/>
      <c r="I170" s="433"/>
      <c r="J170" s="433"/>
      <c r="K170" s="433"/>
      <c r="L170" s="433"/>
      <c r="M170" s="433"/>
      <c r="N170" s="433"/>
      <c r="O170" s="433"/>
      <c r="P170" s="433"/>
    </row>
    <row r="171" spans="2:16" s="392" customFormat="1" ht="41.25" customHeight="1" x14ac:dyDescent="0.2">
      <c r="B171" s="3"/>
      <c r="C171" s="433" t="s">
        <v>609</v>
      </c>
      <c r="D171" s="433"/>
      <c r="E171" s="433"/>
      <c r="F171" s="433"/>
      <c r="G171" s="433"/>
      <c r="H171" s="433"/>
      <c r="I171" s="433"/>
      <c r="J171" s="433"/>
      <c r="K171" s="433"/>
      <c r="L171" s="433"/>
      <c r="M171" s="433"/>
      <c r="N171" s="433"/>
      <c r="O171" s="433"/>
      <c r="P171" s="433"/>
    </row>
    <row r="172" spans="2:16" ht="13.9" customHeight="1" x14ac:dyDescent="0.2">
      <c r="B172" s="3"/>
      <c r="C172" s="433" t="s">
        <v>608</v>
      </c>
      <c r="D172" s="433"/>
      <c r="E172" s="433"/>
      <c r="F172" s="433"/>
      <c r="G172" s="433"/>
      <c r="H172" s="433"/>
      <c r="I172" s="433"/>
      <c r="J172" s="433"/>
      <c r="K172" s="433"/>
      <c r="L172" s="433"/>
      <c r="M172" s="433"/>
      <c r="N172" s="433"/>
      <c r="O172" s="433"/>
      <c r="P172" s="433"/>
    </row>
    <row r="173" spans="2:16" ht="7.9" customHeight="1" x14ac:dyDescent="0.2">
      <c r="B173" s="3"/>
    </row>
    <row r="174" spans="2:16" ht="12.6" customHeight="1" x14ac:dyDescent="0.2">
      <c r="B174" s="16" t="s">
        <v>374</v>
      </c>
      <c r="C174" s="11" t="s">
        <v>33</v>
      </c>
    </row>
    <row r="175" spans="2:16" s="387" customFormat="1" ht="4.5" customHeight="1" x14ac:dyDescent="0.2">
      <c r="B175" s="16"/>
      <c r="C175" s="11"/>
    </row>
    <row r="176" spans="2:16" ht="18" customHeight="1" x14ac:dyDescent="0.2">
      <c r="B176" s="3"/>
      <c r="C176" s="773" t="s">
        <v>375</v>
      </c>
      <c r="D176" s="773"/>
      <c r="E176" s="773"/>
      <c r="F176" s="773"/>
      <c r="G176" s="773"/>
      <c r="H176" s="773"/>
      <c r="I176" s="773"/>
      <c r="J176" s="773"/>
      <c r="K176" s="773"/>
      <c r="L176" s="773"/>
      <c r="M176" s="773"/>
      <c r="N176" s="773"/>
      <c r="O176" s="773"/>
      <c r="P176" s="773"/>
    </row>
    <row r="177" spans="2:16" ht="7.9" customHeight="1" x14ac:dyDescent="0.2">
      <c r="B177" s="3"/>
    </row>
    <row r="178" spans="2:16" ht="13.15" customHeight="1" x14ac:dyDescent="0.2">
      <c r="B178" s="16" t="s">
        <v>376</v>
      </c>
      <c r="C178" s="11" t="s">
        <v>431</v>
      </c>
    </row>
    <row r="179" spans="2:16" s="387" customFormat="1" ht="4.5" customHeight="1" x14ac:dyDescent="0.2">
      <c r="B179" s="16"/>
      <c r="C179" s="11"/>
    </row>
    <row r="180" spans="2:16" ht="22.9" customHeight="1" x14ac:dyDescent="0.2">
      <c r="B180" s="16"/>
      <c r="C180" s="773" t="s">
        <v>530</v>
      </c>
      <c r="D180" s="773"/>
      <c r="E180" s="773"/>
      <c r="F180" s="773"/>
      <c r="G180" s="773"/>
      <c r="H180" s="773"/>
      <c r="I180" s="773"/>
      <c r="J180" s="773"/>
      <c r="K180" s="773"/>
      <c r="L180" s="773"/>
      <c r="M180" s="773"/>
      <c r="N180" s="773"/>
      <c r="O180" s="773"/>
      <c r="P180" s="773"/>
    </row>
    <row r="181" spans="2:16" ht="6.75" customHeight="1" x14ac:dyDescent="0.2">
      <c r="B181" s="16"/>
      <c r="C181" s="336"/>
      <c r="D181" s="336"/>
      <c r="E181" s="336"/>
      <c r="F181" s="336"/>
      <c r="G181" s="336"/>
      <c r="H181" s="336"/>
      <c r="I181" s="336"/>
      <c r="J181" s="336"/>
      <c r="K181" s="336"/>
      <c r="L181" s="336"/>
      <c r="M181" s="336"/>
      <c r="N181" s="336"/>
      <c r="O181" s="336"/>
      <c r="P181" s="336"/>
    </row>
    <row r="182" spans="2:16" ht="96" customHeight="1" x14ac:dyDescent="0.2">
      <c r="B182" s="16"/>
      <c r="C182" s="472" t="s">
        <v>491</v>
      </c>
      <c r="D182" s="472"/>
      <c r="E182" s="472"/>
      <c r="F182" s="472"/>
      <c r="G182" s="472"/>
      <c r="H182" s="472"/>
      <c r="I182" s="472"/>
      <c r="J182" s="472"/>
      <c r="K182" s="472"/>
      <c r="L182" s="472"/>
      <c r="M182" s="472"/>
      <c r="N182" s="472"/>
      <c r="O182" s="472"/>
      <c r="P182" s="472"/>
    </row>
    <row r="183" spans="2:16" x14ac:dyDescent="0.2">
      <c r="B183" s="16"/>
      <c r="C183" s="472" t="s">
        <v>483</v>
      </c>
      <c r="D183" s="472"/>
      <c r="E183" s="472"/>
      <c r="F183" s="472"/>
      <c r="G183" s="472"/>
      <c r="H183" s="472"/>
      <c r="I183" s="472"/>
      <c r="J183" s="472"/>
      <c r="K183" s="472"/>
      <c r="L183" s="472"/>
      <c r="M183" s="472"/>
      <c r="N183" s="472"/>
      <c r="O183" s="472"/>
      <c r="P183" s="472"/>
    </row>
    <row r="184" spans="2:16" x14ac:dyDescent="0.2">
      <c r="B184" s="16"/>
      <c r="C184" s="472" t="s">
        <v>484</v>
      </c>
      <c r="D184" s="472"/>
      <c r="E184" s="472"/>
      <c r="F184" s="472"/>
      <c r="G184" s="472"/>
      <c r="H184" s="472"/>
      <c r="I184" s="472"/>
      <c r="J184" s="472"/>
      <c r="K184" s="472"/>
      <c r="L184" s="472"/>
      <c r="M184" s="472"/>
      <c r="N184" s="472"/>
      <c r="O184" s="472"/>
      <c r="P184" s="472"/>
    </row>
    <row r="185" spans="2:16" ht="36" customHeight="1" x14ac:dyDescent="0.2">
      <c r="B185" s="16"/>
      <c r="C185" s="472" t="s">
        <v>485</v>
      </c>
      <c r="D185" s="472"/>
      <c r="E185" s="472"/>
      <c r="F185" s="472"/>
      <c r="G185" s="472"/>
      <c r="H185" s="472"/>
      <c r="I185" s="472"/>
      <c r="J185" s="472"/>
      <c r="K185" s="472"/>
      <c r="L185" s="472"/>
      <c r="M185" s="472"/>
      <c r="N185" s="472"/>
      <c r="O185" s="472"/>
      <c r="P185" s="472"/>
    </row>
    <row r="186" spans="2:16" ht="22.5" customHeight="1" x14ac:dyDescent="0.2">
      <c r="B186" s="16"/>
      <c r="C186" s="472" t="s">
        <v>486</v>
      </c>
      <c r="D186" s="472"/>
      <c r="E186" s="472"/>
      <c r="F186" s="472"/>
      <c r="G186" s="472"/>
      <c r="H186" s="472"/>
      <c r="I186" s="472"/>
      <c r="J186" s="472"/>
      <c r="K186" s="472"/>
      <c r="L186" s="472"/>
      <c r="M186" s="472"/>
      <c r="N186" s="472"/>
      <c r="O186" s="472"/>
      <c r="P186" s="472"/>
    </row>
    <row r="187" spans="2:16" ht="21.75" customHeight="1" x14ac:dyDescent="0.2">
      <c r="B187" s="16"/>
      <c r="C187" s="472" t="s">
        <v>487</v>
      </c>
      <c r="D187" s="472"/>
      <c r="E187" s="472"/>
      <c r="F187" s="472"/>
      <c r="G187" s="472"/>
      <c r="H187" s="472"/>
      <c r="I187" s="472"/>
      <c r="J187" s="472"/>
      <c r="K187" s="472"/>
      <c r="L187" s="472"/>
      <c r="M187" s="472"/>
      <c r="N187" s="472"/>
      <c r="O187" s="472"/>
      <c r="P187" s="472"/>
    </row>
    <row r="188" spans="2:16" ht="22.5" customHeight="1" x14ac:dyDescent="0.2">
      <c r="B188" s="16"/>
      <c r="C188" s="472" t="s">
        <v>488</v>
      </c>
      <c r="D188" s="472"/>
      <c r="E188" s="472"/>
      <c r="F188" s="472"/>
      <c r="G188" s="472"/>
      <c r="H188" s="472"/>
      <c r="I188" s="472"/>
      <c r="J188" s="472"/>
      <c r="K188" s="472"/>
      <c r="L188" s="472"/>
      <c r="M188" s="472"/>
      <c r="N188" s="472"/>
      <c r="O188" s="472"/>
      <c r="P188" s="472"/>
    </row>
    <row r="189" spans="2:16" ht="12" customHeight="1" x14ac:dyDescent="0.2">
      <c r="B189" s="16"/>
      <c r="C189" s="472" t="s">
        <v>489</v>
      </c>
      <c r="D189" s="472"/>
      <c r="E189" s="472"/>
      <c r="F189" s="472"/>
      <c r="G189" s="472"/>
      <c r="H189" s="472"/>
      <c r="I189" s="472"/>
      <c r="J189" s="472"/>
      <c r="K189" s="472"/>
      <c r="L189" s="472"/>
      <c r="M189" s="472"/>
      <c r="N189" s="472"/>
      <c r="O189" s="472"/>
      <c r="P189" s="472"/>
    </row>
    <row r="190" spans="2:16" ht="13.5" customHeight="1" x14ac:dyDescent="0.2">
      <c r="B190" s="16"/>
      <c r="C190" s="472" t="s">
        <v>490</v>
      </c>
      <c r="D190" s="472"/>
      <c r="E190" s="472"/>
      <c r="F190" s="472"/>
      <c r="G190" s="472"/>
      <c r="H190" s="472"/>
      <c r="I190" s="472"/>
      <c r="J190" s="472"/>
      <c r="K190" s="472"/>
      <c r="L190" s="472"/>
      <c r="M190" s="472"/>
      <c r="N190" s="472"/>
      <c r="O190" s="472"/>
      <c r="P190" s="472"/>
    </row>
    <row r="191" spans="2:16" ht="60" customHeight="1" x14ac:dyDescent="0.2">
      <c r="B191" s="3"/>
      <c r="C191" s="472" t="s">
        <v>566</v>
      </c>
      <c r="D191" s="472"/>
      <c r="E191" s="472"/>
      <c r="F191" s="472"/>
      <c r="G191" s="472"/>
      <c r="H191" s="472"/>
      <c r="I191" s="472"/>
      <c r="J191" s="472"/>
      <c r="K191" s="472"/>
      <c r="L191" s="472"/>
      <c r="M191" s="472"/>
      <c r="N191" s="472"/>
      <c r="O191" s="472"/>
      <c r="P191" s="472"/>
    </row>
    <row r="192" spans="2:16" ht="7.9" customHeight="1" x14ac:dyDescent="0.2">
      <c r="B192" s="3"/>
    </row>
    <row r="193" spans="1:16" ht="13.15" customHeight="1" x14ac:dyDescent="0.2">
      <c r="B193" s="16" t="s">
        <v>377</v>
      </c>
      <c r="C193" s="11" t="s">
        <v>34</v>
      </c>
    </row>
    <row r="194" spans="1:16" s="387" customFormat="1" ht="4.5" customHeight="1" x14ac:dyDescent="0.2">
      <c r="B194" s="16"/>
      <c r="C194" s="11"/>
    </row>
    <row r="195" spans="1:16" x14ac:dyDescent="0.2">
      <c r="B195" s="3"/>
      <c r="C195" s="773" t="s">
        <v>378</v>
      </c>
      <c r="D195" s="773"/>
      <c r="E195" s="773"/>
      <c r="F195" s="773"/>
      <c r="G195" s="773"/>
      <c r="H195" s="773"/>
      <c r="I195" s="773"/>
      <c r="J195" s="773"/>
      <c r="K195" s="773"/>
      <c r="L195" s="773"/>
      <c r="M195" s="773"/>
      <c r="N195" s="773"/>
      <c r="O195" s="773"/>
      <c r="P195" s="773"/>
    </row>
    <row r="196" spans="1:16" s="387" customFormat="1" ht="7.9" customHeight="1" x14ac:dyDescent="0.2">
      <c r="B196" s="3"/>
      <c r="C196" s="385"/>
      <c r="D196" s="385"/>
      <c r="E196" s="385"/>
      <c r="F196" s="385"/>
      <c r="G196" s="385"/>
      <c r="H196" s="385"/>
      <c r="I196" s="385"/>
      <c r="J196" s="385"/>
      <c r="K196" s="385"/>
      <c r="L196" s="385"/>
      <c r="M196" s="385"/>
      <c r="N196" s="385"/>
      <c r="O196" s="385"/>
      <c r="P196" s="385"/>
    </row>
    <row r="197" spans="1:16" ht="14.45" customHeight="1" x14ac:dyDescent="0.2">
      <c r="B197" s="16" t="s">
        <v>379</v>
      </c>
      <c r="C197" s="11" t="s">
        <v>35</v>
      </c>
    </row>
    <row r="198" spans="1:16" s="387" customFormat="1" ht="4.5" customHeight="1" x14ac:dyDescent="0.2">
      <c r="B198" s="16"/>
      <c r="C198" s="11"/>
    </row>
    <row r="199" spans="1:16" ht="26.45" customHeight="1" x14ac:dyDescent="0.2">
      <c r="B199" s="3"/>
      <c r="C199" s="776" t="s">
        <v>473</v>
      </c>
      <c r="D199" s="776"/>
      <c r="E199" s="776"/>
      <c r="F199" s="776"/>
      <c r="G199" s="776"/>
      <c r="H199" s="776"/>
      <c r="I199" s="776"/>
      <c r="J199" s="776"/>
      <c r="K199" s="776"/>
      <c r="L199" s="776"/>
      <c r="M199" s="776"/>
      <c r="N199" s="776"/>
      <c r="O199" s="776"/>
      <c r="P199" s="776"/>
    </row>
    <row r="200" spans="1:16" ht="10.15" customHeight="1" x14ac:dyDescent="0.2">
      <c r="B200" s="3"/>
    </row>
    <row r="201" spans="1:16" s="392" customFormat="1" ht="10.15" customHeight="1" x14ac:dyDescent="0.2">
      <c r="B201" s="3"/>
    </row>
    <row r="202" spans="1:16" s="392" customFormat="1" ht="10.15" customHeight="1" x14ac:dyDescent="0.2">
      <c r="B202" s="3"/>
    </row>
    <row r="203" spans="1:16" s="387" customFormat="1" ht="10.15" customHeight="1" x14ac:dyDescent="0.2">
      <c r="B203" s="3"/>
    </row>
    <row r="204" spans="1:16" x14ac:dyDescent="0.2">
      <c r="A204" s="724" t="s">
        <v>402</v>
      </c>
      <c r="B204" s="724"/>
      <c r="C204" s="724"/>
      <c r="D204" s="724"/>
      <c r="E204" s="724"/>
      <c r="F204" s="724"/>
      <c r="G204" s="724"/>
      <c r="H204" s="724"/>
      <c r="I204" s="724"/>
      <c r="J204" s="724"/>
      <c r="K204" s="724"/>
      <c r="L204" s="724"/>
      <c r="M204" s="724"/>
      <c r="N204" s="724"/>
      <c r="O204" s="724"/>
      <c r="P204" s="724"/>
    </row>
    <row r="205" spans="1:16" ht="7.9" customHeight="1" x14ac:dyDescent="0.2">
      <c r="A205" s="157"/>
      <c r="B205" s="157"/>
      <c r="C205" s="157"/>
      <c r="D205" s="157"/>
      <c r="E205" s="157"/>
      <c r="F205" s="157"/>
      <c r="G205" s="157"/>
      <c r="H205" s="157"/>
      <c r="I205" s="157"/>
      <c r="J205" s="157"/>
      <c r="K205" s="157"/>
      <c r="L205" s="157"/>
      <c r="M205" s="157"/>
      <c r="N205" s="157"/>
      <c r="O205" s="157"/>
    </row>
    <row r="206" spans="1:16" ht="13.9" customHeight="1" x14ac:dyDescent="0.2">
      <c r="A206" s="283"/>
      <c r="B206" s="2" t="s">
        <v>380</v>
      </c>
      <c r="C206" s="13" t="s">
        <v>13</v>
      </c>
      <c r="D206" s="286"/>
      <c r="E206" s="286"/>
      <c r="F206" s="286"/>
      <c r="G206" s="283"/>
      <c r="H206" s="283"/>
      <c r="I206" s="283"/>
      <c r="J206" s="283"/>
      <c r="K206" s="283"/>
      <c r="L206" s="283"/>
      <c r="M206" s="283"/>
      <c r="N206" s="283"/>
      <c r="O206" s="283"/>
    </row>
    <row r="207" spans="1:16" ht="7.9" customHeight="1" x14ac:dyDescent="0.2">
      <c r="A207" s="283"/>
      <c r="B207" s="283"/>
      <c r="C207" s="283"/>
      <c r="D207" s="283"/>
      <c r="E207" s="283"/>
      <c r="F207" s="283"/>
      <c r="G207" s="283"/>
      <c r="H207" s="283"/>
      <c r="I207" s="283"/>
      <c r="J207" s="283"/>
      <c r="K207" s="283"/>
      <c r="L207" s="283"/>
      <c r="M207" s="283"/>
      <c r="N207" s="283"/>
      <c r="O207" s="283"/>
    </row>
    <row r="208" spans="1:16" ht="12.6" customHeight="1" x14ac:dyDescent="0.2">
      <c r="A208" s="283"/>
      <c r="B208" s="283"/>
      <c r="C208" s="2" t="s">
        <v>267</v>
      </c>
      <c r="D208" s="283"/>
      <c r="E208" s="283"/>
      <c r="F208" s="283"/>
      <c r="G208" s="283"/>
      <c r="H208" s="283"/>
      <c r="I208" s="283"/>
      <c r="J208" s="283"/>
      <c r="K208" s="283"/>
      <c r="L208" s="283"/>
      <c r="M208" s="283"/>
      <c r="N208" s="283"/>
      <c r="O208" s="283"/>
    </row>
    <row r="209" spans="1:16" s="387" customFormat="1" ht="4.5" customHeight="1" x14ac:dyDescent="0.2">
      <c r="A209" s="386"/>
      <c r="B209" s="386"/>
      <c r="C209" s="2"/>
      <c r="D209" s="386"/>
      <c r="E209" s="386"/>
      <c r="F209" s="386"/>
      <c r="G209" s="386"/>
      <c r="H209" s="386"/>
      <c r="I209" s="386"/>
      <c r="J209" s="386"/>
      <c r="K209" s="386"/>
      <c r="L209" s="386"/>
      <c r="M209" s="386"/>
      <c r="N209" s="386"/>
      <c r="O209" s="386"/>
    </row>
    <row r="210" spans="1:16" ht="14.45" customHeight="1" x14ac:dyDescent="0.2">
      <c r="A210" s="283"/>
      <c r="B210" s="283"/>
      <c r="C210" s="498" t="s">
        <v>382</v>
      </c>
      <c r="D210" s="582"/>
      <c r="E210" s="582"/>
      <c r="F210" s="582"/>
      <c r="G210" s="582"/>
      <c r="H210" s="582"/>
      <c r="I210" s="582"/>
      <c r="J210" s="582"/>
      <c r="K210" s="582"/>
      <c r="L210" s="582"/>
      <c r="M210" s="582"/>
      <c r="N210" s="582"/>
      <c r="O210" s="774"/>
      <c r="P210" s="774"/>
    </row>
    <row r="211" spans="1:16" ht="7.15" customHeight="1" x14ac:dyDescent="0.2">
      <c r="A211" s="283"/>
      <c r="B211" s="283"/>
      <c r="C211" s="284"/>
      <c r="D211" s="285"/>
      <c r="E211" s="285"/>
      <c r="F211" s="285"/>
      <c r="G211" s="285"/>
      <c r="H211" s="285"/>
      <c r="I211" s="285"/>
      <c r="J211" s="285"/>
      <c r="K211" s="285"/>
      <c r="L211" s="285"/>
      <c r="M211" s="285"/>
      <c r="N211" s="285"/>
      <c r="O211" s="287"/>
      <c r="P211" s="287"/>
    </row>
    <row r="212" spans="1:16" ht="12.6" customHeight="1" x14ac:dyDescent="0.2">
      <c r="A212" s="283"/>
      <c r="B212" s="283"/>
      <c r="C212" s="283"/>
      <c r="D212" s="283"/>
      <c r="E212" s="435" t="s">
        <v>36</v>
      </c>
      <c r="F212" s="436"/>
      <c r="G212" s="436"/>
      <c r="H212" s="436"/>
      <c r="I212" s="436"/>
      <c r="J212" s="436"/>
      <c r="K212" s="437"/>
      <c r="L212" s="435">
        <v>2025</v>
      </c>
      <c r="M212" s="436"/>
      <c r="N212" s="437"/>
      <c r="O212" s="283"/>
    </row>
    <row r="213" spans="1:16" ht="10.9" customHeight="1" x14ac:dyDescent="0.2">
      <c r="A213" s="283"/>
      <c r="B213" s="283"/>
      <c r="C213" s="283"/>
      <c r="D213" s="283"/>
      <c r="E213" s="479" t="s">
        <v>268</v>
      </c>
      <c r="F213" s="479"/>
      <c r="G213" s="479"/>
      <c r="H213" s="479"/>
      <c r="I213" s="479"/>
      <c r="J213" s="479"/>
      <c r="K213" s="479"/>
      <c r="L213" s="523">
        <f>M223</f>
        <v>13189393.380000001</v>
      </c>
      <c r="M213" s="524"/>
      <c r="N213" s="525"/>
      <c r="O213" s="283"/>
    </row>
    <row r="214" spans="1:16" ht="10.9" customHeight="1" x14ac:dyDescent="0.2">
      <c r="A214" s="283"/>
      <c r="B214" s="283"/>
      <c r="C214" s="283"/>
      <c r="D214" s="283"/>
      <c r="E214" s="479" t="s">
        <v>269</v>
      </c>
      <c r="F214" s="479"/>
      <c r="G214" s="479"/>
      <c r="H214" s="479"/>
      <c r="I214" s="479"/>
      <c r="J214" s="479"/>
      <c r="K214" s="479"/>
      <c r="L214" s="456">
        <f>M233</f>
        <v>372149.69</v>
      </c>
      <c r="M214" s="456"/>
      <c r="N214" s="456"/>
      <c r="O214" s="283"/>
    </row>
    <row r="215" spans="1:16" ht="12.6" customHeight="1" x14ac:dyDescent="0.2">
      <c r="A215" s="283"/>
      <c r="B215" s="283"/>
      <c r="C215" s="283"/>
      <c r="D215" s="283"/>
      <c r="E215" s="483" t="s">
        <v>383</v>
      </c>
      <c r="F215" s="484"/>
      <c r="G215" s="484"/>
      <c r="H215" s="484"/>
      <c r="I215" s="484"/>
      <c r="J215" s="484"/>
      <c r="K215" s="485"/>
      <c r="L215" s="470">
        <f>SUM(L213:N214)</f>
        <v>13561543.07</v>
      </c>
      <c r="M215" s="470"/>
      <c r="N215" s="470"/>
      <c r="O215" s="283"/>
    </row>
    <row r="216" spans="1:16" ht="7.9" customHeight="1" x14ac:dyDescent="0.2">
      <c r="A216" s="283"/>
      <c r="B216" s="283"/>
      <c r="C216" s="283"/>
      <c r="D216" s="283"/>
      <c r="E216" s="283"/>
      <c r="F216" s="283"/>
      <c r="G216" s="283"/>
      <c r="H216" s="283"/>
      <c r="I216" s="283"/>
      <c r="J216" s="283"/>
      <c r="K216" s="283"/>
      <c r="L216" s="283"/>
      <c r="M216" s="283"/>
      <c r="N216" s="283"/>
      <c r="O216" s="283"/>
    </row>
    <row r="217" spans="1:16" ht="12.6" customHeight="1" x14ac:dyDescent="0.2">
      <c r="A217" s="283"/>
      <c r="B217" s="283"/>
      <c r="C217" s="2" t="s">
        <v>1</v>
      </c>
      <c r="D217" s="283"/>
      <c r="E217" s="283"/>
      <c r="F217" s="283"/>
      <c r="G217" s="283"/>
      <c r="H217" s="283"/>
      <c r="I217" s="283"/>
      <c r="J217" s="283"/>
      <c r="K217" s="283"/>
      <c r="L217" s="283"/>
      <c r="M217" s="283"/>
      <c r="N217" s="283"/>
      <c r="O217" s="283"/>
    </row>
    <row r="218" spans="1:16" ht="23.45" customHeight="1" x14ac:dyDescent="0.2">
      <c r="A218" s="283"/>
      <c r="B218" s="283"/>
      <c r="C218" s="469" t="s">
        <v>446</v>
      </c>
      <c r="D218" s="469"/>
      <c r="E218" s="469"/>
      <c r="F218" s="469"/>
      <c r="G218" s="469"/>
      <c r="H218" s="469"/>
      <c r="I218" s="469"/>
      <c r="J218" s="469"/>
      <c r="K218" s="469"/>
      <c r="L218" s="469"/>
      <c r="M218" s="469"/>
      <c r="N218" s="469"/>
      <c r="O218" s="469"/>
      <c r="P218" s="469"/>
    </row>
    <row r="219" spans="1:16" ht="9.75" customHeight="1" x14ac:dyDescent="0.2">
      <c r="A219" s="283"/>
      <c r="B219" s="283"/>
      <c r="C219" s="283"/>
      <c r="D219" s="283"/>
      <c r="E219" s="283"/>
      <c r="F219" s="283"/>
      <c r="G219" s="283"/>
      <c r="H219" s="283"/>
      <c r="I219" s="283"/>
      <c r="J219" s="283"/>
      <c r="K219" s="283"/>
      <c r="L219" s="283"/>
      <c r="M219" s="283"/>
      <c r="N219" s="283"/>
      <c r="O219" s="283"/>
    </row>
    <row r="220" spans="1:16" ht="11.45" customHeight="1" x14ac:dyDescent="0.2">
      <c r="A220" s="291"/>
      <c r="B220" s="291"/>
      <c r="C220" s="291"/>
      <c r="D220" s="435" t="s">
        <v>36</v>
      </c>
      <c r="E220" s="436"/>
      <c r="F220" s="436"/>
      <c r="G220" s="436"/>
      <c r="H220" s="436"/>
      <c r="I220" s="436"/>
      <c r="J220" s="436"/>
      <c r="K220" s="436"/>
      <c r="L220" s="437"/>
      <c r="M220" s="435">
        <v>2025</v>
      </c>
      <c r="N220" s="436"/>
      <c r="O220" s="437"/>
    </row>
    <row r="221" spans="1:16" ht="10.9" customHeight="1" x14ac:dyDescent="0.2">
      <c r="A221" s="291"/>
      <c r="B221" s="291"/>
      <c r="C221" s="291"/>
      <c r="D221" s="438" t="s">
        <v>181</v>
      </c>
      <c r="E221" s="439"/>
      <c r="F221" s="439"/>
      <c r="G221" s="439"/>
      <c r="H221" s="439"/>
      <c r="I221" s="439"/>
      <c r="J221" s="439"/>
      <c r="K221" s="439"/>
      <c r="L221" s="440"/>
      <c r="M221" s="523">
        <v>13189393.380000001</v>
      </c>
      <c r="N221" s="524"/>
      <c r="O221" s="525"/>
    </row>
    <row r="222" spans="1:16" ht="10.9" customHeight="1" x14ac:dyDescent="0.2">
      <c r="A222" s="291"/>
      <c r="B222" s="291"/>
      <c r="C222" s="291"/>
      <c r="D222" s="438" t="s">
        <v>233</v>
      </c>
      <c r="E222" s="439"/>
      <c r="F222" s="439"/>
      <c r="G222" s="439"/>
      <c r="H222" s="439"/>
      <c r="I222" s="439"/>
      <c r="J222" s="439"/>
      <c r="K222" s="439"/>
      <c r="L222" s="440"/>
      <c r="M222" s="523">
        <v>0</v>
      </c>
      <c r="N222" s="524"/>
      <c r="O222" s="525"/>
    </row>
    <row r="223" spans="1:16" ht="13.15" customHeight="1" x14ac:dyDescent="0.2">
      <c r="A223" s="291"/>
      <c r="B223" s="291"/>
      <c r="C223" s="291"/>
      <c r="D223" s="706" t="s">
        <v>38</v>
      </c>
      <c r="E223" s="707"/>
      <c r="F223" s="707"/>
      <c r="G223" s="707"/>
      <c r="H223" s="707"/>
      <c r="I223" s="707"/>
      <c r="J223" s="707"/>
      <c r="K223" s="707"/>
      <c r="L223" s="708"/>
      <c r="M223" s="529">
        <f>M221+M222</f>
        <v>13189393.380000001</v>
      </c>
      <c r="N223" s="530"/>
      <c r="O223" s="531"/>
    </row>
    <row r="224" spans="1:16" ht="7.9" customHeight="1" x14ac:dyDescent="0.2">
      <c r="A224" s="291"/>
      <c r="B224" s="291"/>
      <c r="C224" s="291"/>
      <c r="D224" s="291"/>
      <c r="E224" s="291"/>
      <c r="F224" s="291"/>
      <c r="G224" s="291"/>
      <c r="H224" s="291"/>
      <c r="I224" s="291"/>
      <c r="J224" s="291"/>
      <c r="K224" s="291"/>
      <c r="L224" s="291"/>
      <c r="M224" s="291"/>
      <c r="N224" s="291"/>
      <c r="O224" s="291"/>
    </row>
    <row r="225" spans="1:16" ht="10.9" customHeight="1" x14ac:dyDescent="0.2">
      <c r="A225" s="291"/>
      <c r="B225" s="291"/>
      <c r="C225" s="2" t="s">
        <v>149</v>
      </c>
      <c r="D225" s="291"/>
      <c r="E225" s="291"/>
      <c r="F225" s="291"/>
      <c r="G225" s="291"/>
      <c r="H225" s="291"/>
      <c r="I225" s="291"/>
      <c r="J225" s="291"/>
      <c r="K225" s="291"/>
      <c r="L225" s="291"/>
      <c r="M225" s="291"/>
      <c r="N225" s="291"/>
      <c r="O225" s="291"/>
    </row>
    <row r="226" spans="1:16" ht="14.45" customHeight="1" x14ac:dyDescent="0.2">
      <c r="A226" s="291"/>
      <c r="B226" s="291"/>
      <c r="C226" s="469" t="s">
        <v>582</v>
      </c>
      <c r="D226" s="634"/>
      <c r="E226" s="634"/>
      <c r="F226" s="634"/>
      <c r="G226" s="634"/>
      <c r="H226" s="634"/>
      <c r="I226" s="634"/>
      <c r="J226" s="634"/>
      <c r="K226" s="634"/>
      <c r="L226" s="634"/>
      <c r="M226" s="634"/>
      <c r="N226" s="634"/>
      <c r="O226" s="635"/>
      <c r="P226" s="635"/>
    </row>
    <row r="227" spans="1:16" ht="7.9" customHeight="1" x14ac:dyDescent="0.2">
      <c r="A227" s="291"/>
      <c r="B227" s="291"/>
      <c r="C227" s="291"/>
      <c r="D227" s="291"/>
      <c r="E227" s="291"/>
      <c r="F227" s="291"/>
      <c r="G227" s="291"/>
      <c r="H227" s="291"/>
      <c r="I227" s="291"/>
      <c r="J227" s="291"/>
      <c r="K227" s="291"/>
      <c r="L227" s="291"/>
      <c r="M227" s="291"/>
      <c r="N227" s="291"/>
      <c r="O227" s="291"/>
    </row>
    <row r="228" spans="1:16" ht="12" customHeight="1" x14ac:dyDescent="0.2">
      <c r="A228" s="291"/>
      <c r="B228" s="291"/>
      <c r="C228" s="291"/>
      <c r="D228" s="435" t="s">
        <v>36</v>
      </c>
      <c r="E228" s="436"/>
      <c r="F228" s="436"/>
      <c r="G228" s="436"/>
      <c r="H228" s="436"/>
      <c r="I228" s="436"/>
      <c r="J228" s="436"/>
      <c r="K228" s="436"/>
      <c r="L228" s="437"/>
      <c r="M228" s="435">
        <v>2025</v>
      </c>
      <c r="N228" s="436"/>
      <c r="O228" s="437"/>
    </row>
    <row r="229" spans="1:16" ht="12.6" customHeight="1" x14ac:dyDescent="0.2">
      <c r="A229" s="291"/>
      <c r="B229" s="291"/>
      <c r="C229" s="291"/>
      <c r="D229" s="438" t="s">
        <v>239</v>
      </c>
      <c r="E229" s="439"/>
      <c r="F229" s="439"/>
      <c r="G229" s="439"/>
      <c r="H229" s="439"/>
      <c r="I229" s="439"/>
      <c r="J229" s="439"/>
      <c r="K229" s="439"/>
      <c r="L229" s="440"/>
      <c r="M229" s="523">
        <v>363975.2</v>
      </c>
      <c r="N229" s="524"/>
      <c r="O229" s="525"/>
    </row>
    <row r="230" spans="1:16" ht="10.9" customHeight="1" x14ac:dyDescent="0.2">
      <c r="A230" s="291"/>
      <c r="B230" s="291"/>
      <c r="C230" s="291"/>
      <c r="D230" s="438" t="s">
        <v>240</v>
      </c>
      <c r="E230" s="439"/>
      <c r="F230" s="439"/>
      <c r="G230" s="439"/>
      <c r="H230" s="439"/>
      <c r="I230" s="439"/>
      <c r="J230" s="439"/>
      <c r="K230" s="439"/>
      <c r="L230" s="440"/>
      <c r="M230" s="523">
        <v>7290</v>
      </c>
      <c r="N230" s="524"/>
      <c r="O230" s="525"/>
    </row>
    <row r="231" spans="1:16" ht="10.9" customHeight="1" x14ac:dyDescent="0.2">
      <c r="A231" s="291"/>
      <c r="B231" s="291"/>
      <c r="C231" s="291"/>
      <c r="D231" s="438" t="s">
        <v>259</v>
      </c>
      <c r="E231" s="439"/>
      <c r="F231" s="439"/>
      <c r="G231" s="439"/>
      <c r="H231" s="439"/>
      <c r="I231" s="439"/>
      <c r="J231" s="439"/>
      <c r="K231" s="439"/>
      <c r="L231" s="440"/>
      <c r="M231" s="523">
        <v>0</v>
      </c>
      <c r="N231" s="524"/>
      <c r="O231" s="525"/>
      <c r="P231" s="72"/>
    </row>
    <row r="232" spans="1:16" ht="10.9" customHeight="1" x14ac:dyDescent="0.2">
      <c r="A232" s="283"/>
      <c r="B232" s="283"/>
      <c r="C232" s="283"/>
      <c r="D232" s="438" t="s">
        <v>474</v>
      </c>
      <c r="E232" s="439"/>
      <c r="F232" s="439"/>
      <c r="G232" s="439"/>
      <c r="H232" s="439"/>
      <c r="I232" s="439"/>
      <c r="J232" s="439"/>
      <c r="K232" s="439"/>
      <c r="L232" s="440"/>
      <c r="M232" s="523">
        <f>8169.93-7290+4.56</f>
        <v>884.49000000000024</v>
      </c>
      <c r="N232" s="524"/>
      <c r="O232" s="525"/>
    </row>
    <row r="233" spans="1:16" ht="13.9" customHeight="1" x14ac:dyDescent="0.2">
      <c r="A233" s="283"/>
      <c r="B233" s="283"/>
      <c r="C233" s="283"/>
      <c r="D233" s="706" t="s">
        <v>38</v>
      </c>
      <c r="E233" s="707"/>
      <c r="F233" s="707"/>
      <c r="G233" s="707"/>
      <c r="H233" s="707"/>
      <c r="I233" s="707"/>
      <c r="J233" s="707"/>
      <c r="K233" s="707"/>
      <c r="L233" s="708"/>
      <c r="M233" s="529">
        <f>SUM(M229:O232)</f>
        <v>372149.69</v>
      </c>
      <c r="N233" s="530"/>
      <c r="O233" s="531"/>
    </row>
    <row r="234" spans="1:16" ht="7.9" customHeight="1" x14ac:dyDescent="0.2">
      <c r="A234" s="283"/>
      <c r="B234" s="283"/>
      <c r="C234" s="283"/>
      <c r="D234" s="283"/>
      <c r="E234" s="283"/>
      <c r="F234" s="283"/>
      <c r="G234" s="283"/>
      <c r="H234" s="283"/>
      <c r="I234" s="283"/>
      <c r="J234" s="283"/>
      <c r="K234" s="283"/>
      <c r="L234" s="283"/>
      <c r="M234" s="283"/>
      <c r="N234" s="283"/>
      <c r="O234" s="283"/>
    </row>
    <row r="235" spans="1:16" ht="92.25" customHeight="1" x14ac:dyDescent="0.2">
      <c r="A235" s="301"/>
      <c r="B235" s="301"/>
      <c r="C235" s="433" t="s">
        <v>581</v>
      </c>
      <c r="D235" s="729"/>
      <c r="E235" s="729"/>
      <c r="F235" s="729"/>
      <c r="G235" s="729"/>
      <c r="H235" s="729"/>
      <c r="I235" s="729"/>
      <c r="J235" s="729"/>
      <c r="K235" s="729"/>
      <c r="L235" s="729"/>
      <c r="M235" s="729"/>
      <c r="N235" s="729"/>
      <c r="O235" s="775"/>
      <c r="P235" s="775"/>
    </row>
    <row r="236" spans="1:16" ht="7.9" customHeight="1" x14ac:dyDescent="0.2">
      <c r="A236" s="322"/>
      <c r="B236" s="322"/>
      <c r="C236" s="319"/>
      <c r="D236" s="323"/>
      <c r="E236" s="323"/>
      <c r="F236" s="323"/>
      <c r="G236" s="323"/>
      <c r="H236" s="323"/>
      <c r="I236" s="323"/>
      <c r="J236" s="323"/>
      <c r="K236" s="323"/>
      <c r="L236" s="323"/>
      <c r="M236" s="323"/>
      <c r="N236" s="323"/>
      <c r="O236" s="327"/>
      <c r="P236" s="327"/>
    </row>
    <row r="237" spans="1:16" ht="12.6" customHeight="1" x14ac:dyDescent="0.2">
      <c r="A237" s="291"/>
      <c r="B237" s="291"/>
      <c r="C237" s="2" t="s">
        <v>8</v>
      </c>
      <c r="D237" s="291"/>
      <c r="E237" s="291"/>
      <c r="F237" s="291"/>
      <c r="G237" s="291"/>
      <c r="H237" s="291"/>
      <c r="I237" s="291"/>
      <c r="J237" s="291"/>
      <c r="K237" s="291"/>
      <c r="L237" s="291"/>
      <c r="M237" s="291"/>
      <c r="N237" s="291"/>
      <c r="O237" s="291"/>
    </row>
    <row r="238" spans="1:16" s="392" customFormat="1" ht="4.5" customHeight="1" x14ac:dyDescent="0.2">
      <c r="A238" s="395"/>
      <c r="B238" s="395"/>
      <c r="C238" s="2"/>
      <c r="D238" s="395"/>
      <c r="E238" s="395"/>
      <c r="F238" s="395"/>
      <c r="G238" s="395"/>
      <c r="H238" s="395"/>
      <c r="I238" s="395"/>
      <c r="J238" s="395"/>
      <c r="K238" s="395"/>
      <c r="L238" s="395"/>
      <c r="M238" s="395"/>
      <c r="N238" s="395"/>
      <c r="O238" s="395"/>
    </row>
    <row r="239" spans="1:16" ht="36" customHeight="1" x14ac:dyDescent="0.2">
      <c r="A239" s="291"/>
      <c r="B239" s="291"/>
      <c r="C239" s="433" t="s">
        <v>583</v>
      </c>
      <c r="D239" s="729"/>
      <c r="E239" s="729"/>
      <c r="F239" s="729"/>
      <c r="G239" s="729"/>
      <c r="H239" s="729"/>
      <c r="I239" s="729"/>
      <c r="J239" s="729"/>
      <c r="K239" s="729"/>
      <c r="L239" s="729"/>
      <c r="M239" s="729"/>
      <c r="N239" s="729"/>
      <c r="O239" s="775"/>
      <c r="P239" s="775"/>
    </row>
    <row r="240" spans="1:16" ht="4.5" customHeight="1" x14ac:dyDescent="0.2">
      <c r="A240" s="291"/>
      <c r="B240" s="291"/>
      <c r="C240" s="291"/>
      <c r="D240" s="291"/>
      <c r="E240" s="291"/>
      <c r="F240" s="291"/>
      <c r="G240" s="291"/>
      <c r="H240" s="291"/>
      <c r="I240" s="291"/>
      <c r="J240" s="291"/>
      <c r="K240" s="291"/>
      <c r="L240" s="291"/>
      <c r="M240" s="291"/>
      <c r="N240" s="291"/>
      <c r="O240" s="291"/>
    </row>
    <row r="241" spans="1:16" ht="12.6" customHeight="1" x14ac:dyDescent="0.2">
      <c r="A241" s="291"/>
      <c r="B241" s="291"/>
      <c r="C241" s="291"/>
      <c r="D241" s="291"/>
      <c r="E241" s="435" t="s">
        <v>36</v>
      </c>
      <c r="F241" s="436"/>
      <c r="G241" s="436"/>
      <c r="H241" s="436"/>
      <c r="I241" s="436"/>
      <c r="J241" s="436"/>
      <c r="K241" s="437"/>
      <c r="L241" s="777">
        <v>2025</v>
      </c>
      <c r="M241" s="778"/>
      <c r="N241" s="779"/>
      <c r="O241" s="291"/>
    </row>
    <row r="242" spans="1:16" ht="10.9" customHeight="1" x14ac:dyDescent="0.2">
      <c r="A242" s="291"/>
      <c r="B242" s="291"/>
      <c r="C242" s="291"/>
      <c r="D242" s="291"/>
      <c r="E242" s="479" t="s">
        <v>162</v>
      </c>
      <c r="F242" s="479"/>
      <c r="G242" s="479"/>
      <c r="H242" s="479"/>
      <c r="I242" s="479"/>
      <c r="J242" s="479"/>
      <c r="K242" s="479"/>
      <c r="L242" s="456">
        <v>13792584.91</v>
      </c>
      <c r="M242" s="456"/>
      <c r="N242" s="456"/>
      <c r="O242" s="291"/>
    </row>
    <row r="243" spans="1:16" ht="10.9" customHeight="1" x14ac:dyDescent="0.2">
      <c r="A243" s="291"/>
      <c r="B243" s="291"/>
      <c r="C243" s="291"/>
      <c r="D243" s="291"/>
      <c r="E243" s="479" t="s">
        <v>163</v>
      </c>
      <c r="F243" s="479"/>
      <c r="G243" s="479"/>
      <c r="H243" s="479"/>
      <c r="I243" s="479"/>
      <c r="J243" s="479"/>
      <c r="K243" s="479"/>
      <c r="L243" s="456">
        <v>0</v>
      </c>
      <c r="M243" s="456"/>
      <c r="N243" s="456"/>
      <c r="O243" s="291"/>
    </row>
    <row r="244" spans="1:16" ht="10.9" customHeight="1" x14ac:dyDescent="0.2">
      <c r="A244" s="291"/>
      <c r="B244" s="291"/>
      <c r="C244" s="291"/>
      <c r="D244" s="291"/>
      <c r="E244" s="479" t="s">
        <v>164</v>
      </c>
      <c r="F244" s="479"/>
      <c r="G244" s="479"/>
      <c r="H244" s="479"/>
      <c r="I244" s="479"/>
      <c r="J244" s="479"/>
      <c r="K244" s="479"/>
      <c r="L244" s="456">
        <v>21798560.890000001</v>
      </c>
      <c r="M244" s="456"/>
      <c r="N244" s="456"/>
      <c r="O244" s="291"/>
    </row>
    <row r="245" spans="1:16" ht="10.9" customHeight="1" x14ac:dyDescent="0.2">
      <c r="A245" s="291"/>
      <c r="B245" s="291"/>
      <c r="C245" s="291"/>
      <c r="D245" s="291"/>
      <c r="E245" s="479" t="s">
        <v>165</v>
      </c>
      <c r="F245" s="479"/>
      <c r="G245" s="479"/>
      <c r="H245" s="479"/>
      <c r="I245" s="479"/>
      <c r="J245" s="479"/>
      <c r="K245" s="479"/>
      <c r="L245" s="456">
        <v>0</v>
      </c>
      <c r="M245" s="456"/>
      <c r="N245" s="456"/>
      <c r="O245" s="291"/>
    </row>
    <row r="246" spans="1:16" ht="10.9" customHeight="1" x14ac:dyDescent="0.2">
      <c r="A246" s="291"/>
      <c r="B246" s="291"/>
      <c r="C246" s="291"/>
      <c r="D246" s="291"/>
      <c r="E246" s="479" t="s">
        <v>166</v>
      </c>
      <c r="F246" s="479"/>
      <c r="G246" s="479"/>
      <c r="H246" s="479"/>
      <c r="I246" s="479"/>
      <c r="J246" s="479"/>
      <c r="K246" s="479"/>
      <c r="L246" s="456">
        <v>2707789.27</v>
      </c>
      <c r="M246" s="456"/>
      <c r="N246" s="456"/>
      <c r="O246" s="291"/>
    </row>
    <row r="247" spans="1:16" ht="13.9" customHeight="1" x14ac:dyDescent="0.2">
      <c r="A247" s="291"/>
      <c r="B247" s="291"/>
      <c r="C247" s="291"/>
      <c r="D247" s="291"/>
      <c r="E247" s="483" t="s">
        <v>147</v>
      </c>
      <c r="F247" s="484"/>
      <c r="G247" s="484"/>
      <c r="H247" s="484"/>
      <c r="I247" s="484"/>
      <c r="J247" s="484"/>
      <c r="K247" s="485"/>
      <c r="L247" s="470">
        <f>SUM(L242:N246)</f>
        <v>38298935.07</v>
      </c>
      <c r="M247" s="470"/>
      <c r="N247" s="470"/>
      <c r="O247" s="291"/>
    </row>
    <row r="248" spans="1:16" ht="7.9" customHeight="1" x14ac:dyDescent="0.2">
      <c r="A248" s="291"/>
      <c r="B248" s="291"/>
      <c r="C248" s="291"/>
      <c r="D248" s="291"/>
      <c r="E248" s="291"/>
      <c r="F248" s="291"/>
      <c r="G248" s="291"/>
      <c r="H248" s="291"/>
      <c r="I248" s="291"/>
      <c r="J248" s="291"/>
      <c r="K248" s="291"/>
      <c r="L248" s="291"/>
      <c r="M248" s="291"/>
      <c r="N248" s="291"/>
      <c r="O248" s="291"/>
    </row>
    <row r="249" spans="1:16" s="387" customFormat="1" x14ac:dyDescent="0.2">
      <c r="A249" s="386"/>
      <c r="B249" s="386"/>
      <c r="C249" s="2" t="s">
        <v>584</v>
      </c>
      <c r="D249" s="386"/>
      <c r="E249" s="386"/>
      <c r="F249" s="386"/>
      <c r="G249" s="386"/>
      <c r="H249" s="386"/>
      <c r="I249" s="386"/>
      <c r="J249" s="386"/>
      <c r="K249" s="386"/>
      <c r="L249" s="386"/>
      <c r="M249" s="386"/>
      <c r="N249" s="386"/>
      <c r="O249" s="386"/>
    </row>
    <row r="250" spans="1:16" s="387" customFormat="1" ht="4.5" customHeight="1" x14ac:dyDescent="0.2">
      <c r="A250" s="386"/>
      <c r="B250" s="386"/>
      <c r="C250" s="386"/>
      <c r="D250" s="386"/>
      <c r="E250" s="386"/>
      <c r="F250" s="386"/>
      <c r="G250" s="386"/>
      <c r="H250" s="386"/>
      <c r="I250" s="386"/>
      <c r="J250" s="386"/>
      <c r="K250" s="386"/>
      <c r="L250" s="386"/>
      <c r="M250" s="386"/>
      <c r="N250" s="386"/>
      <c r="O250" s="386"/>
    </row>
    <row r="251" spans="1:16" s="387" customFormat="1" ht="15" customHeight="1" x14ac:dyDescent="0.2">
      <c r="A251" s="386"/>
      <c r="B251" s="386"/>
      <c r="C251" s="290" t="s">
        <v>585</v>
      </c>
      <c r="D251" s="386"/>
      <c r="E251" s="386"/>
      <c r="F251" s="386"/>
      <c r="G251" s="386"/>
      <c r="H251" s="386"/>
      <c r="I251" s="386"/>
      <c r="J251" s="386"/>
      <c r="K251" s="386"/>
      <c r="L251" s="386"/>
      <c r="M251" s="386"/>
      <c r="N251" s="386"/>
      <c r="O251" s="386"/>
    </row>
    <row r="252" spans="1:16" s="387" customFormat="1" ht="4.5" customHeight="1" x14ac:dyDescent="0.2">
      <c r="A252" s="386"/>
      <c r="B252" s="386"/>
      <c r="C252" s="290"/>
      <c r="D252" s="386"/>
      <c r="E252" s="386"/>
      <c r="F252" s="386"/>
      <c r="G252" s="386"/>
      <c r="H252" s="386"/>
      <c r="I252" s="386"/>
      <c r="J252" s="386"/>
      <c r="K252" s="386"/>
      <c r="L252" s="386"/>
      <c r="M252" s="386"/>
      <c r="N252" s="386"/>
      <c r="O252" s="386"/>
    </row>
    <row r="253" spans="1:16" x14ac:dyDescent="0.2">
      <c r="A253" s="322"/>
      <c r="B253" s="322"/>
      <c r="C253" s="101" t="s">
        <v>430</v>
      </c>
      <c r="D253" s="329"/>
      <c r="E253" s="329"/>
      <c r="F253" s="329"/>
      <c r="G253" s="329"/>
      <c r="H253" s="329"/>
      <c r="I253" s="329"/>
      <c r="J253" s="329"/>
      <c r="K253" s="329"/>
      <c r="L253" s="329"/>
      <c r="M253" s="329"/>
      <c r="N253" s="329"/>
      <c r="O253" s="329"/>
      <c r="P253" s="278"/>
    </row>
    <row r="254" spans="1:16" x14ac:dyDescent="0.2">
      <c r="A254" s="322"/>
      <c r="B254" s="322"/>
      <c r="C254" s="799" t="s">
        <v>586</v>
      </c>
      <c r="D254" s="799"/>
      <c r="E254" s="799"/>
      <c r="F254" s="799"/>
      <c r="G254" s="799"/>
      <c r="H254" s="799"/>
      <c r="I254" s="799"/>
      <c r="J254" s="799"/>
      <c r="K254" s="799"/>
      <c r="L254" s="799"/>
      <c r="M254" s="799"/>
      <c r="N254" s="799"/>
      <c r="O254" s="799"/>
      <c r="P254" s="799"/>
    </row>
    <row r="255" spans="1:16" ht="7.9" customHeight="1" x14ac:dyDescent="0.2">
      <c r="A255" s="322"/>
      <c r="B255" s="322"/>
      <c r="C255" s="322"/>
      <c r="D255" s="322"/>
      <c r="E255" s="322"/>
      <c r="F255" s="322"/>
      <c r="G255" s="322"/>
      <c r="H255" s="322"/>
      <c r="I255" s="322"/>
      <c r="J255" s="322"/>
      <c r="K255" s="322"/>
      <c r="L255" s="322"/>
      <c r="M255" s="322"/>
      <c r="N255" s="322"/>
      <c r="O255" s="322"/>
    </row>
    <row r="256" spans="1:16" ht="14.45" customHeight="1" x14ac:dyDescent="0.2">
      <c r="A256" s="291"/>
      <c r="B256" s="291"/>
      <c r="C256" s="113" t="s">
        <v>505</v>
      </c>
      <c r="D256" s="291"/>
      <c r="E256" s="291"/>
      <c r="F256" s="291"/>
      <c r="G256" s="291"/>
      <c r="H256" s="291"/>
      <c r="I256" s="291"/>
      <c r="J256" s="291"/>
      <c r="K256" s="291"/>
      <c r="L256" s="291"/>
      <c r="M256" s="291"/>
      <c r="N256" s="291"/>
      <c r="O256" s="291"/>
    </row>
    <row r="257" spans="1:16" ht="58.5" customHeight="1" x14ac:dyDescent="0.2">
      <c r="A257" s="291"/>
      <c r="B257" s="291"/>
      <c r="C257" s="471" t="s">
        <v>620</v>
      </c>
      <c r="D257" s="471"/>
      <c r="E257" s="471"/>
      <c r="F257" s="471"/>
      <c r="G257" s="471"/>
      <c r="H257" s="471"/>
      <c r="I257" s="471"/>
      <c r="J257" s="471"/>
      <c r="K257" s="471"/>
      <c r="L257" s="471"/>
      <c r="M257" s="471"/>
      <c r="N257" s="471"/>
      <c r="O257" s="471"/>
      <c r="P257" s="471"/>
    </row>
    <row r="258" spans="1:16" ht="6.75" customHeight="1" x14ac:dyDescent="0.2">
      <c r="A258" s="291"/>
      <c r="B258" s="291"/>
      <c r="C258" s="291"/>
      <c r="D258" s="291"/>
      <c r="E258" s="291"/>
      <c r="F258" s="291"/>
      <c r="G258" s="291"/>
      <c r="H258" s="291"/>
      <c r="I258" s="291"/>
      <c r="J258" s="291"/>
      <c r="K258" s="291"/>
      <c r="L258" s="291"/>
      <c r="M258" s="291"/>
      <c r="N258" s="291"/>
      <c r="O258" s="291"/>
    </row>
    <row r="259" spans="1:16" x14ac:dyDescent="0.2">
      <c r="A259" s="291"/>
      <c r="B259" s="291"/>
      <c r="C259" s="370" t="s">
        <v>182</v>
      </c>
      <c r="D259" s="329"/>
      <c r="E259" s="329"/>
      <c r="F259" s="329"/>
      <c r="G259" s="329"/>
      <c r="H259" s="329"/>
      <c r="I259" s="329"/>
      <c r="J259" s="329"/>
      <c r="K259" s="329"/>
      <c r="L259" s="329"/>
      <c r="M259" s="329"/>
      <c r="N259" s="329"/>
      <c r="O259" s="329"/>
      <c r="P259" s="278"/>
    </row>
    <row r="260" spans="1:16" s="392" customFormat="1" ht="4.5" customHeight="1" x14ac:dyDescent="0.2">
      <c r="A260" s="395"/>
      <c r="B260" s="395"/>
      <c r="C260" s="370"/>
      <c r="D260" s="329"/>
      <c r="E260" s="329"/>
      <c r="F260" s="329"/>
      <c r="G260" s="329"/>
      <c r="H260" s="329"/>
      <c r="I260" s="329"/>
      <c r="J260" s="329"/>
      <c r="K260" s="329"/>
      <c r="L260" s="329"/>
      <c r="M260" s="329"/>
      <c r="N260" s="329"/>
      <c r="O260" s="329"/>
      <c r="P260" s="278"/>
    </row>
    <row r="261" spans="1:16" ht="60.6" customHeight="1" x14ac:dyDescent="0.2">
      <c r="A261" s="291"/>
      <c r="B261" s="291"/>
      <c r="C261" s="472" t="s">
        <v>597</v>
      </c>
      <c r="D261" s="472"/>
      <c r="E261" s="472"/>
      <c r="F261" s="472"/>
      <c r="G261" s="472"/>
      <c r="H261" s="472"/>
      <c r="I261" s="472"/>
      <c r="J261" s="472"/>
      <c r="K261" s="472"/>
      <c r="L261" s="472"/>
      <c r="M261" s="472"/>
      <c r="N261" s="472"/>
      <c r="O261" s="472"/>
      <c r="P261" s="472"/>
    </row>
    <row r="262" spans="1:16" s="387" customFormat="1" ht="24.75" customHeight="1" x14ac:dyDescent="0.2">
      <c r="A262" s="386"/>
      <c r="B262" s="386"/>
      <c r="C262" s="472" t="s">
        <v>598</v>
      </c>
      <c r="D262" s="472"/>
      <c r="E262" s="472"/>
      <c r="F262" s="472"/>
      <c r="G262" s="472"/>
      <c r="H262" s="472"/>
      <c r="I262" s="472"/>
      <c r="J262" s="472"/>
      <c r="K262" s="472"/>
      <c r="L262" s="472"/>
      <c r="M262" s="472"/>
      <c r="N262" s="472"/>
      <c r="O262" s="472"/>
      <c r="P262" s="472"/>
    </row>
    <row r="263" spans="1:16" ht="8.1" customHeight="1" x14ac:dyDescent="0.2">
      <c r="A263" s="361"/>
      <c r="B263" s="361"/>
      <c r="C263" s="364"/>
      <c r="D263" s="364"/>
      <c r="E263" s="364"/>
      <c r="F263" s="364"/>
      <c r="G263" s="364"/>
      <c r="H263" s="364"/>
      <c r="I263" s="364"/>
      <c r="J263" s="364"/>
      <c r="K263" s="364"/>
      <c r="L263" s="364"/>
      <c r="M263" s="364"/>
      <c r="N263" s="364"/>
      <c r="O263" s="364"/>
      <c r="P263" s="364"/>
    </row>
    <row r="264" spans="1:16" ht="33" customHeight="1" x14ac:dyDescent="0.2">
      <c r="A264" s="361"/>
      <c r="B264" s="361"/>
      <c r="C264" s="464" t="s">
        <v>533</v>
      </c>
      <c r="D264" s="464"/>
      <c r="E264" s="365" t="s">
        <v>540</v>
      </c>
      <c r="F264" s="466" t="s">
        <v>534</v>
      </c>
      <c r="G264" s="467"/>
      <c r="H264" s="468"/>
      <c r="I264" s="466" t="s">
        <v>535</v>
      </c>
      <c r="J264" s="467"/>
      <c r="K264" s="468"/>
      <c r="L264" s="464" t="s">
        <v>536</v>
      </c>
      <c r="M264" s="464"/>
      <c r="N264" s="464" t="s">
        <v>587</v>
      </c>
      <c r="O264" s="464"/>
      <c r="P264" s="365" t="s">
        <v>553</v>
      </c>
    </row>
    <row r="265" spans="1:16" ht="17.100000000000001" customHeight="1" x14ac:dyDescent="0.2">
      <c r="A265" s="361"/>
      <c r="B265" s="361"/>
      <c r="C265" s="411" t="s">
        <v>541</v>
      </c>
      <c r="D265" s="412"/>
      <c r="E265" s="412"/>
      <c r="F265" s="412"/>
      <c r="G265" s="412"/>
      <c r="H265" s="412"/>
      <c r="I265" s="412"/>
      <c r="J265" s="412"/>
      <c r="K265" s="413"/>
      <c r="L265" s="482">
        <v>10000000</v>
      </c>
      <c r="M265" s="482"/>
      <c r="N265" s="429">
        <v>10000000</v>
      </c>
      <c r="O265" s="430"/>
      <c r="P265" s="400">
        <v>10000000</v>
      </c>
    </row>
    <row r="266" spans="1:16" ht="61.5" customHeight="1" x14ac:dyDescent="0.2">
      <c r="A266" s="361"/>
      <c r="B266" s="361"/>
      <c r="C266" s="416" t="s">
        <v>539</v>
      </c>
      <c r="D266" s="416"/>
      <c r="E266" s="372">
        <v>45905</v>
      </c>
      <c r="F266" s="417" t="s">
        <v>544</v>
      </c>
      <c r="G266" s="418"/>
      <c r="H266" s="419"/>
      <c r="I266" s="417" t="s">
        <v>574</v>
      </c>
      <c r="J266" s="418"/>
      <c r="K266" s="418"/>
      <c r="L266" s="418"/>
      <c r="M266" s="418"/>
      <c r="N266" s="418"/>
      <c r="O266" s="418"/>
      <c r="P266" s="419"/>
    </row>
    <row r="267" spans="1:16" ht="17.100000000000001" customHeight="1" x14ac:dyDescent="0.2">
      <c r="A267" s="361"/>
      <c r="B267" s="361"/>
      <c r="C267" s="411" t="s">
        <v>545</v>
      </c>
      <c r="D267" s="412"/>
      <c r="E267" s="412"/>
      <c r="F267" s="412"/>
      <c r="G267" s="412"/>
      <c r="H267" s="412"/>
      <c r="I267" s="412"/>
      <c r="J267" s="412"/>
      <c r="K267" s="413"/>
      <c r="L267" s="429">
        <v>1000000</v>
      </c>
      <c r="M267" s="430"/>
      <c r="N267" s="429">
        <v>862068.97</v>
      </c>
      <c r="O267" s="430"/>
      <c r="P267" s="400">
        <v>1000000</v>
      </c>
    </row>
    <row r="268" spans="1:16" ht="66" customHeight="1" x14ac:dyDescent="0.2">
      <c r="A268" s="361"/>
      <c r="B268" s="361"/>
      <c r="C268" s="416" t="s">
        <v>542</v>
      </c>
      <c r="D268" s="416"/>
      <c r="E268" s="372">
        <v>45908</v>
      </c>
      <c r="F268" s="417" t="s">
        <v>543</v>
      </c>
      <c r="G268" s="418"/>
      <c r="H268" s="419"/>
      <c r="I268" s="417" t="s">
        <v>621</v>
      </c>
      <c r="J268" s="418"/>
      <c r="K268" s="418"/>
      <c r="L268" s="418"/>
      <c r="M268" s="418"/>
      <c r="N268" s="418"/>
      <c r="O268" s="418"/>
      <c r="P268" s="419"/>
    </row>
    <row r="269" spans="1:16" ht="26.25" customHeight="1" x14ac:dyDescent="0.2">
      <c r="A269" s="361"/>
      <c r="B269" s="361"/>
      <c r="C269" s="408" t="s">
        <v>549</v>
      </c>
      <c r="D269" s="409"/>
      <c r="E269" s="409"/>
      <c r="F269" s="409"/>
      <c r="G269" s="409"/>
      <c r="H269" s="409"/>
      <c r="I269" s="409"/>
      <c r="J269" s="409"/>
      <c r="K269" s="410"/>
      <c r="L269" s="429">
        <v>1000000</v>
      </c>
      <c r="M269" s="430"/>
      <c r="N269" s="429">
        <v>862068.97</v>
      </c>
      <c r="O269" s="430"/>
      <c r="P269" s="400">
        <v>1000000</v>
      </c>
    </row>
    <row r="270" spans="1:16" ht="70.900000000000006" customHeight="1" x14ac:dyDescent="0.2">
      <c r="A270" s="361"/>
      <c r="B270" s="361"/>
      <c r="C270" s="416" t="s">
        <v>546</v>
      </c>
      <c r="D270" s="416"/>
      <c r="E270" s="372">
        <v>45909</v>
      </c>
      <c r="F270" s="417" t="s">
        <v>547</v>
      </c>
      <c r="G270" s="418"/>
      <c r="H270" s="419"/>
      <c r="I270" s="417" t="s">
        <v>622</v>
      </c>
      <c r="J270" s="418"/>
      <c r="K270" s="418"/>
      <c r="L270" s="418"/>
      <c r="M270" s="418"/>
      <c r="N270" s="418"/>
      <c r="O270" s="418"/>
      <c r="P270" s="419"/>
    </row>
    <row r="271" spans="1:16" ht="17.100000000000001" customHeight="1" x14ac:dyDescent="0.2">
      <c r="A271" s="361"/>
      <c r="B271" s="361"/>
      <c r="C271" s="368" t="s">
        <v>548</v>
      </c>
      <c r="D271" s="369"/>
      <c r="E271" s="369"/>
      <c r="F271" s="369"/>
      <c r="G271" s="369"/>
      <c r="H271" s="369"/>
      <c r="I271" s="369"/>
      <c r="J271" s="369"/>
      <c r="K271" s="369"/>
      <c r="L271" s="429">
        <v>3000000</v>
      </c>
      <c r="M271" s="430"/>
      <c r="N271" s="429">
        <f>N274+N278</f>
        <v>2613148.41</v>
      </c>
      <c r="O271" s="430"/>
      <c r="P271" s="400">
        <f>P274+P278</f>
        <v>3000000</v>
      </c>
    </row>
    <row r="272" spans="1:16" ht="83.25" customHeight="1" x14ac:dyDescent="0.2">
      <c r="A272" s="361"/>
      <c r="B272" s="361"/>
      <c r="C272" s="601" t="s">
        <v>550</v>
      </c>
      <c r="D272" s="602"/>
      <c r="E272" s="809">
        <v>45881</v>
      </c>
      <c r="F272" s="601" t="s">
        <v>551</v>
      </c>
      <c r="G272" s="831"/>
      <c r="H272" s="602"/>
      <c r="I272" s="601" t="s">
        <v>623</v>
      </c>
      <c r="J272" s="831"/>
      <c r="K272" s="831"/>
      <c r="L272" s="831"/>
      <c r="M272" s="831"/>
      <c r="N272" s="831"/>
      <c r="O272" s="831"/>
      <c r="P272" s="602"/>
    </row>
    <row r="273" spans="1:16" x14ac:dyDescent="0.2">
      <c r="A273" s="361"/>
      <c r="B273" s="361"/>
      <c r="C273" s="805"/>
      <c r="D273" s="806"/>
      <c r="E273" s="810"/>
      <c r="F273" s="416" t="s">
        <v>590</v>
      </c>
      <c r="G273" s="416"/>
      <c r="H273" s="416"/>
      <c r="I273" s="416"/>
      <c r="J273" s="416"/>
      <c r="K273" s="416"/>
      <c r="L273" s="416"/>
      <c r="M273" s="416"/>
      <c r="N273" s="416"/>
      <c r="O273" s="416"/>
      <c r="P273" s="416"/>
    </row>
    <row r="274" spans="1:16" ht="25.15" customHeight="1" x14ac:dyDescent="0.2">
      <c r="A274" s="361"/>
      <c r="B274" s="361"/>
      <c r="C274" s="805"/>
      <c r="D274" s="806"/>
      <c r="E274" s="810"/>
      <c r="F274" s="417" t="s">
        <v>554</v>
      </c>
      <c r="G274" s="418"/>
      <c r="H274" s="418"/>
      <c r="I274" s="418"/>
      <c r="J274" s="418"/>
      <c r="K274" s="418"/>
      <c r="L274" s="418"/>
      <c r="M274" s="419"/>
      <c r="N274" s="812">
        <v>984476</v>
      </c>
      <c r="O274" s="813"/>
      <c r="P274" s="816">
        <v>1110740</v>
      </c>
    </row>
    <row r="275" spans="1:16" ht="12.75" customHeight="1" x14ac:dyDescent="0.2">
      <c r="A275" s="361"/>
      <c r="B275" s="361"/>
      <c r="C275" s="805"/>
      <c r="D275" s="806"/>
      <c r="E275" s="810"/>
      <c r="F275" s="417" t="s">
        <v>555</v>
      </c>
      <c r="G275" s="418"/>
      <c r="H275" s="418"/>
      <c r="I275" s="418"/>
      <c r="J275" s="418"/>
      <c r="K275" s="418"/>
      <c r="L275" s="418"/>
      <c r="M275" s="419"/>
      <c r="N275" s="814"/>
      <c r="O275" s="815"/>
      <c r="P275" s="817"/>
    </row>
    <row r="276" spans="1:16" x14ac:dyDescent="0.2">
      <c r="A276" s="361"/>
      <c r="B276" s="361"/>
      <c r="C276" s="805"/>
      <c r="D276" s="806"/>
      <c r="E276" s="810"/>
      <c r="F276" s="417" t="s">
        <v>556</v>
      </c>
      <c r="G276" s="418"/>
      <c r="H276" s="418"/>
      <c r="I276" s="418"/>
      <c r="J276" s="418"/>
      <c r="K276" s="418"/>
      <c r="L276" s="418"/>
      <c r="M276" s="419"/>
      <c r="N276" s="814"/>
      <c r="O276" s="815"/>
      <c r="P276" s="817"/>
    </row>
    <row r="277" spans="1:16" x14ac:dyDescent="0.2">
      <c r="A277" s="375"/>
      <c r="B277" s="375"/>
      <c r="C277" s="807"/>
      <c r="D277" s="808"/>
      <c r="E277" s="811"/>
      <c r="F277" s="417" t="s">
        <v>559</v>
      </c>
      <c r="G277" s="418"/>
      <c r="H277" s="418"/>
      <c r="I277" s="418"/>
      <c r="J277" s="418"/>
      <c r="K277" s="418"/>
      <c r="L277" s="418"/>
      <c r="M277" s="419"/>
      <c r="N277" s="462"/>
      <c r="O277" s="463"/>
      <c r="P277" s="818"/>
    </row>
    <row r="278" spans="1:16" ht="111.75" customHeight="1" x14ac:dyDescent="0.2">
      <c r="A278" s="359"/>
      <c r="B278" s="359"/>
      <c r="C278" s="416" t="s">
        <v>538</v>
      </c>
      <c r="D278" s="416"/>
      <c r="E278" s="372">
        <v>45901</v>
      </c>
      <c r="F278" s="416" t="s">
        <v>537</v>
      </c>
      <c r="G278" s="416"/>
      <c r="H278" s="416" t="s">
        <v>591</v>
      </c>
      <c r="I278" s="416"/>
      <c r="J278" s="416"/>
      <c r="K278" s="416"/>
      <c r="L278" s="416"/>
      <c r="M278" s="416"/>
      <c r="N278" s="462">
        <v>1628672.41</v>
      </c>
      <c r="O278" s="463"/>
      <c r="P278" s="401">
        <v>1889260</v>
      </c>
    </row>
    <row r="279" spans="1:16" s="380" customFormat="1" ht="17.100000000000001" customHeight="1" x14ac:dyDescent="0.2">
      <c r="A279" s="378"/>
      <c r="B279" s="378"/>
      <c r="C279" s="411" t="s">
        <v>571</v>
      </c>
      <c r="D279" s="412"/>
      <c r="E279" s="412"/>
      <c r="F279" s="412"/>
      <c r="G279" s="412"/>
      <c r="H279" s="412"/>
      <c r="I279" s="412"/>
      <c r="J279" s="412"/>
      <c r="K279" s="413"/>
      <c r="L279" s="429">
        <v>5000000</v>
      </c>
      <c r="M279" s="430"/>
      <c r="N279" s="429">
        <f>N281</f>
        <v>4310344.82</v>
      </c>
      <c r="O279" s="430"/>
      <c r="P279" s="400">
        <f>P281</f>
        <v>5000000</v>
      </c>
    </row>
    <row r="280" spans="1:16" s="387" customFormat="1" ht="84" customHeight="1" x14ac:dyDescent="0.2">
      <c r="A280" s="386"/>
      <c r="B280" s="386"/>
      <c r="C280" s="416" t="s">
        <v>588</v>
      </c>
      <c r="D280" s="416"/>
      <c r="E280" s="372">
        <v>45954</v>
      </c>
      <c r="F280" s="416" t="s">
        <v>589</v>
      </c>
      <c r="G280" s="416"/>
      <c r="H280" s="417" t="s">
        <v>592</v>
      </c>
      <c r="I280" s="418"/>
      <c r="J280" s="418"/>
      <c r="K280" s="418"/>
      <c r="L280" s="418"/>
      <c r="M280" s="419"/>
      <c r="N280" s="397"/>
      <c r="O280" s="398"/>
      <c r="P280" s="399"/>
    </row>
    <row r="281" spans="1:16" s="380" customFormat="1" ht="60.6" customHeight="1" x14ac:dyDescent="0.2">
      <c r="A281" s="378"/>
      <c r="B281" s="378"/>
      <c r="C281" s="416" t="s">
        <v>570</v>
      </c>
      <c r="D281" s="416"/>
      <c r="E281" s="372">
        <v>45981</v>
      </c>
      <c r="F281" s="416" t="s">
        <v>593</v>
      </c>
      <c r="G281" s="416"/>
      <c r="H281" s="417" t="s">
        <v>594</v>
      </c>
      <c r="I281" s="418"/>
      <c r="J281" s="418"/>
      <c r="K281" s="418"/>
      <c r="L281" s="418"/>
      <c r="M281" s="419"/>
      <c r="N281" s="819">
        <v>4310344.82</v>
      </c>
      <c r="O281" s="820"/>
      <c r="P281" s="402">
        <v>5000000</v>
      </c>
    </row>
    <row r="282" spans="1:16" s="387" customFormat="1" ht="17.100000000000001" customHeight="1" x14ac:dyDescent="0.2">
      <c r="A282" s="386"/>
      <c r="B282" s="386"/>
      <c r="C282" s="825" t="s">
        <v>596</v>
      </c>
      <c r="D282" s="825"/>
      <c r="E282" s="825"/>
      <c r="F282" s="825"/>
      <c r="G282" s="825"/>
      <c r="H282" s="825"/>
      <c r="I282" s="825"/>
      <c r="J282" s="825"/>
      <c r="K282" s="825"/>
      <c r="L282" s="429">
        <v>3150929.72</v>
      </c>
      <c r="M282" s="430"/>
      <c r="N282" s="830">
        <f>N283</f>
        <v>3150929.72</v>
      </c>
      <c r="O282" s="830"/>
      <c r="P282" s="402">
        <f>P283</f>
        <v>3150929.72</v>
      </c>
    </row>
    <row r="283" spans="1:16" s="387" customFormat="1" ht="102.75" customHeight="1" x14ac:dyDescent="0.2">
      <c r="A283" s="386"/>
      <c r="B283" s="386"/>
      <c r="C283" s="416" t="s">
        <v>595</v>
      </c>
      <c r="D283" s="416"/>
      <c r="E283" s="372">
        <v>45953</v>
      </c>
      <c r="F283" s="826" t="s">
        <v>624</v>
      </c>
      <c r="G283" s="826"/>
      <c r="H283" s="827" t="s">
        <v>607</v>
      </c>
      <c r="I283" s="828"/>
      <c r="J283" s="828"/>
      <c r="K283" s="828"/>
      <c r="L283" s="828"/>
      <c r="M283" s="829"/>
      <c r="N283" s="819">
        <v>3150929.72</v>
      </c>
      <c r="O283" s="820"/>
      <c r="P283" s="402">
        <v>3150929.72</v>
      </c>
    </row>
    <row r="284" spans="1:16" ht="15.75" customHeight="1" x14ac:dyDescent="0.2">
      <c r="A284" s="375"/>
      <c r="B284" s="375"/>
      <c r="C284" s="464" t="s">
        <v>560</v>
      </c>
      <c r="D284" s="464"/>
      <c r="E284" s="464"/>
      <c r="F284" s="464"/>
      <c r="G284" s="464"/>
      <c r="H284" s="464"/>
      <c r="I284" s="464"/>
      <c r="J284" s="464"/>
      <c r="K284" s="464"/>
      <c r="L284" s="465">
        <f>L271+L269+L267+L265+L279+L282</f>
        <v>23150929.719999999</v>
      </c>
      <c r="M284" s="464"/>
      <c r="N284" s="465">
        <f>N271+N269+N267+N265+N279+N282</f>
        <v>21798560.890000001</v>
      </c>
      <c r="O284" s="464"/>
      <c r="P284" s="400">
        <f>P271+P269+P267+P265+P279+P282</f>
        <v>23150929.719999999</v>
      </c>
    </row>
    <row r="285" spans="1:16" ht="5.25" customHeight="1" x14ac:dyDescent="0.2">
      <c r="A285" s="361"/>
      <c r="B285" s="361"/>
      <c r="C285" s="363"/>
      <c r="D285" s="363"/>
      <c r="E285" s="363"/>
      <c r="F285" s="363"/>
      <c r="G285" s="363"/>
      <c r="H285" s="363"/>
      <c r="I285" s="363"/>
      <c r="J285" s="363"/>
      <c r="K285" s="363"/>
      <c r="L285" s="363"/>
      <c r="M285" s="363"/>
      <c r="N285" s="363"/>
      <c r="O285" s="363"/>
      <c r="P285" s="363"/>
    </row>
    <row r="286" spans="1:16" ht="35.25" customHeight="1" x14ac:dyDescent="0.2">
      <c r="A286" s="347"/>
      <c r="B286" s="347"/>
      <c r="C286" s="780" t="s">
        <v>599</v>
      </c>
      <c r="D286" s="780"/>
      <c r="E286" s="780"/>
      <c r="F286" s="780"/>
      <c r="G286" s="780"/>
      <c r="H286" s="780"/>
      <c r="I286" s="780"/>
      <c r="J286" s="780"/>
      <c r="K286" s="780"/>
      <c r="L286" s="780"/>
      <c r="M286" s="780"/>
      <c r="N286" s="780"/>
      <c r="O286" s="780"/>
      <c r="P286" s="780"/>
    </row>
    <row r="287" spans="1:16" ht="17.45" customHeight="1" x14ac:dyDescent="0.2">
      <c r="A287" s="291"/>
      <c r="B287" s="291"/>
      <c r="C287" s="291"/>
      <c r="D287" s="291"/>
      <c r="E287" s="291"/>
      <c r="F287" s="291"/>
      <c r="G287" s="291"/>
      <c r="H287" s="291"/>
      <c r="I287" s="291"/>
      <c r="J287" s="291"/>
      <c r="K287" s="291"/>
      <c r="L287" s="291"/>
      <c r="M287" s="291"/>
      <c r="N287" s="291"/>
      <c r="O287" s="291"/>
    </row>
    <row r="288" spans="1:16" x14ac:dyDescent="0.2">
      <c r="B288" s="4" t="s">
        <v>381</v>
      </c>
      <c r="C288" s="4" t="s">
        <v>5</v>
      </c>
      <c r="D288" s="4"/>
      <c r="E288" s="4"/>
      <c r="F288" s="4"/>
      <c r="G288" s="4"/>
      <c r="H288" s="4"/>
      <c r="I288" s="4"/>
      <c r="J288" s="4"/>
      <c r="K288" s="4"/>
      <c r="L288" s="4"/>
      <c r="M288" s="4"/>
      <c r="N288" s="4"/>
      <c r="O288" s="4"/>
      <c r="P288" s="4"/>
    </row>
    <row r="289" spans="1:17" ht="7.9" customHeight="1" x14ac:dyDescent="0.2">
      <c r="B289" s="4"/>
      <c r="C289" s="4"/>
      <c r="D289" s="4"/>
      <c r="E289" s="4"/>
      <c r="F289" s="4"/>
      <c r="G289" s="4"/>
      <c r="H289" s="4"/>
      <c r="I289" s="4"/>
      <c r="J289" s="4"/>
      <c r="K289" s="4"/>
      <c r="L289" s="4"/>
      <c r="M289" s="4"/>
      <c r="N289" s="4"/>
      <c r="O289" s="4"/>
      <c r="P289" s="4"/>
    </row>
    <row r="290" spans="1:17" ht="20.25" customHeight="1" x14ac:dyDescent="0.2">
      <c r="A290" s="4"/>
      <c r="B290" s="8" t="s">
        <v>0</v>
      </c>
      <c r="C290" s="4"/>
      <c r="D290" s="4"/>
      <c r="E290" s="4"/>
      <c r="F290" s="4"/>
      <c r="G290" s="4"/>
      <c r="H290" s="4"/>
      <c r="I290" s="4"/>
      <c r="J290" s="4"/>
      <c r="K290" s="4"/>
      <c r="L290" s="4"/>
      <c r="M290" s="4"/>
      <c r="N290" s="4"/>
      <c r="O290" s="4"/>
      <c r="P290" s="4"/>
    </row>
    <row r="291" spans="1:17" ht="8.4499999999999993" customHeight="1" x14ac:dyDescent="0.2">
      <c r="A291" s="4"/>
      <c r="B291" s="2"/>
      <c r="C291" s="4"/>
      <c r="D291" s="4"/>
      <c r="E291" s="4"/>
      <c r="F291" s="4"/>
      <c r="G291" s="4"/>
      <c r="H291" s="4"/>
      <c r="I291" s="4"/>
      <c r="J291" s="4"/>
      <c r="K291" s="4"/>
      <c r="L291" s="4"/>
      <c r="M291" s="4"/>
      <c r="N291" s="4"/>
      <c r="O291" s="4"/>
      <c r="P291" s="4"/>
    </row>
    <row r="292" spans="1:17" x14ac:dyDescent="0.2">
      <c r="A292" s="4"/>
      <c r="B292" s="2"/>
      <c r="C292" s="4" t="s">
        <v>433</v>
      </c>
      <c r="D292" s="4"/>
      <c r="E292" s="4"/>
      <c r="F292" s="4"/>
      <c r="G292" s="4"/>
      <c r="H292" s="4"/>
      <c r="I292" s="4"/>
      <c r="J292" s="4"/>
      <c r="K292" s="4"/>
      <c r="L292" s="4"/>
      <c r="M292" s="4"/>
      <c r="N292" s="4"/>
      <c r="O292" s="4"/>
      <c r="P292" s="4"/>
    </row>
    <row r="293" spans="1:17" ht="4.5" customHeight="1" x14ac:dyDescent="0.2">
      <c r="A293" s="4"/>
      <c r="B293" s="2"/>
      <c r="C293" s="4"/>
      <c r="D293" s="4"/>
      <c r="E293" s="4"/>
      <c r="F293" s="4"/>
      <c r="G293" s="4"/>
      <c r="H293" s="4"/>
      <c r="I293" s="4"/>
      <c r="J293" s="4"/>
      <c r="K293" s="4"/>
      <c r="L293" s="4"/>
      <c r="M293" s="4"/>
      <c r="N293" s="4"/>
      <c r="O293" s="4"/>
      <c r="P293" s="4"/>
    </row>
    <row r="294" spans="1:17" x14ac:dyDescent="0.2">
      <c r="B294" s="95"/>
      <c r="C294" s="2" t="s">
        <v>6</v>
      </c>
    </row>
    <row r="295" spans="1:17" s="392" customFormat="1" ht="4.5" customHeight="1" x14ac:dyDescent="0.2">
      <c r="B295" s="95"/>
      <c r="C295" s="2"/>
    </row>
    <row r="296" spans="1:17" ht="24" customHeight="1" x14ac:dyDescent="0.2">
      <c r="B296" s="95"/>
      <c r="C296" s="469" t="s">
        <v>447</v>
      </c>
      <c r="D296" s="469"/>
      <c r="E296" s="469"/>
      <c r="F296" s="469"/>
      <c r="G296" s="469"/>
      <c r="H296" s="469"/>
      <c r="I296" s="469"/>
      <c r="J296" s="469"/>
      <c r="K296" s="469"/>
      <c r="L296" s="469"/>
      <c r="M296" s="469"/>
      <c r="N296" s="469"/>
      <c r="O296" s="469"/>
      <c r="P296" s="469"/>
    </row>
    <row r="297" spans="1:17" ht="4.5" customHeight="1" x14ac:dyDescent="0.2">
      <c r="B297" s="95"/>
      <c r="C297" s="2"/>
    </row>
    <row r="298" spans="1:17" ht="24" customHeight="1" x14ac:dyDescent="0.2">
      <c r="B298" s="95"/>
      <c r="C298" s="433" t="s">
        <v>495</v>
      </c>
      <c r="D298" s="433"/>
      <c r="E298" s="433"/>
      <c r="F298" s="433"/>
      <c r="G298" s="433"/>
      <c r="H298" s="433"/>
      <c r="I298" s="433"/>
      <c r="J298" s="433"/>
      <c r="K298" s="433"/>
      <c r="L298" s="433"/>
      <c r="M298" s="433"/>
      <c r="N298" s="433"/>
      <c r="O298" s="433"/>
      <c r="P298" s="433"/>
    </row>
    <row r="299" spans="1:17" ht="6" customHeight="1" x14ac:dyDescent="0.2">
      <c r="B299" s="95"/>
      <c r="C299" s="319"/>
      <c r="D299" s="319"/>
      <c r="E299" s="319"/>
      <c r="F299" s="319"/>
      <c r="G299" s="319"/>
      <c r="H299" s="319"/>
      <c r="I299" s="319"/>
      <c r="J299" s="319"/>
      <c r="K299" s="319"/>
      <c r="L299" s="319"/>
      <c r="M299" s="319"/>
      <c r="N299" s="319"/>
      <c r="O299" s="319"/>
      <c r="P299" s="319"/>
    </row>
    <row r="300" spans="1:17" ht="131.25" customHeight="1" x14ac:dyDescent="0.2">
      <c r="B300" s="15"/>
      <c r="C300" s="472" t="s">
        <v>567</v>
      </c>
      <c r="D300" s="472"/>
      <c r="E300" s="472"/>
      <c r="F300" s="472"/>
      <c r="G300" s="472"/>
      <c r="H300" s="472"/>
      <c r="I300" s="472"/>
      <c r="J300" s="472"/>
      <c r="K300" s="472"/>
      <c r="L300" s="472"/>
      <c r="M300" s="472"/>
      <c r="N300" s="472"/>
      <c r="O300" s="472"/>
      <c r="P300" s="472"/>
      <c r="Q300" s="15"/>
    </row>
    <row r="301" spans="1:17" ht="6" customHeight="1" x14ac:dyDescent="0.2">
      <c r="B301" s="15"/>
      <c r="C301" s="162"/>
      <c r="D301" s="155"/>
      <c r="E301" s="155"/>
      <c r="F301" s="155"/>
      <c r="G301" s="155"/>
      <c r="H301" s="155"/>
      <c r="I301" s="155"/>
      <c r="J301" s="155"/>
      <c r="K301" s="155"/>
      <c r="L301" s="155"/>
      <c r="M301" s="155"/>
      <c r="N301" s="155"/>
      <c r="O301" s="163"/>
      <c r="P301" s="163"/>
      <c r="Q301" s="15"/>
    </row>
    <row r="302" spans="1:17" x14ac:dyDescent="0.2">
      <c r="B302" s="15"/>
      <c r="C302" s="63" t="s">
        <v>448</v>
      </c>
      <c r="D302" s="10"/>
      <c r="E302" s="10"/>
      <c r="F302" s="10"/>
      <c r="G302" s="10"/>
      <c r="H302" s="10"/>
      <c r="I302" s="10"/>
      <c r="J302" s="10"/>
      <c r="K302" s="10"/>
      <c r="L302" s="10"/>
      <c r="M302" s="10"/>
      <c r="N302" s="10"/>
      <c r="O302" s="10"/>
      <c r="P302" s="10"/>
    </row>
    <row r="303" spans="1:17" ht="7.9" customHeight="1" x14ac:dyDescent="0.2">
      <c r="B303" s="15"/>
      <c r="C303" s="10"/>
      <c r="D303" s="10"/>
      <c r="E303" s="10"/>
      <c r="F303" s="10"/>
      <c r="G303" s="10"/>
      <c r="H303" s="10"/>
      <c r="I303" s="10"/>
      <c r="J303" s="10"/>
      <c r="K303" s="10"/>
      <c r="L303" s="10"/>
      <c r="M303" s="10"/>
      <c r="N303" s="10"/>
      <c r="O303" s="10"/>
      <c r="P303" s="10"/>
    </row>
    <row r="304" spans="1:17" x14ac:dyDescent="0.2">
      <c r="B304" s="15"/>
      <c r="C304" s="10"/>
      <c r="D304" s="661" t="s">
        <v>36</v>
      </c>
      <c r="E304" s="661"/>
      <c r="F304" s="661"/>
      <c r="G304" s="661"/>
      <c r="H304" s="661"/>
      <c r="I304" s="661"/>
      <c r="J304" s="491">
        <v>2025</v>
      </c>
      <c r="K304" s="491"/>
      <c r="L304" s="491"/>
      <c r="M304" s="491">
        <v>2024</v>
      </c>
      <c r="N304" s="491"/>
      <c r="O304" s="491"/>
    </row>
    <row r="305" spans="2:16" x14ac:dyDescent="0.2">
      <c r="B305" s="15"/>
      <c r="C305" s="10"/>
      <c r="D305" s="479" t="s">
        <v>399</v>
      </c>
      <c r="E305" s="479"/>
      <c r="F305" s="479"/>
      <c r="G305" s="479"/>
      <c r="H305" s="479"/>
      <c r="I305" s="479"/>
      <c r="J305" s="456">
        <v>0</v>
      </c>
      <c r="K305" s="456"/>
      <c r="L305" s="456"/>
      <c r="M305" s="456">
        <v>0</v>
      </c>
      <c r="N305" s="456"/>
      <c r="O305" s="456"/>
    </row>
    <row r="306" spans="2:16" x14ac:dyDescent="0.2">
      <c r="B306" s="15"/>
      <c r="C306" s="10"/>
      <c r="D306" s="473" t="s">
        <v>475</v>
      </c>
      <c r="E306" s="474"/>
      <c r="F306" s="474"/>
      <c r="G306" s="474"/>
      <c r="H306" s="474"/>
      <c r="I306" s="475"/>
      <c r="J306" s="476">
        <v>8061047.1600000001</v>
      </c>
      <c r="K306" s="477"/>
      <c r="L306" s="478"/>
      <c r="M306" s="476">
        <v>8843780.0399999991</v>
      </c>
      <c r="N306" s="477"/>
      <c r="O306" s="478"/>
    </row>
    <row r="307" spans="2:16" x14ac:dyDescent="0.2">
      <c r="B307" s="15"/>
      <c r="C307" s="277"/>
      <c r="D307" s="479" t="s">
        <v>167</v>
      </c>
      <c r="E307" s="479"/>
      <c r="F307" s="479"/>
      <c r="G307" s="479"/>
      <c r="H307" s="479"/>
      <c r="I307" s="479"/>
      <c r="J307" s="456">
        <v>0</v>
      </c>
      <c r="K307" s="456"/>
      <c r="L307" s="456"/>
      <c r="M307" s="456">
        <v>0</v>
      </c>
      <c r="N307" s="456"/>
      <c r="O307" s="456"/>
      <c r="P307" s="278"/>
    </row>
    <row r="308" spans="2:16" x14ac:dyDescent="0.2">
      <c r="B308" s="15"/>
      <c r="C308" s="277"/>
      <c r="D308" s="479" t="s">
        <v>400</v>
      </c>
      <c r="E308" s="479"/>
      <c r="F308" s="479"/>
      <c r="G308" s="479"/>
      <c r="H308" s="479"/>
      <c r="I308" s="479"/>
      <c r="J308" s="456">
        <v>7657569.25</v>
      </c>
      <c r="K308" s="456"/>
      <c r="L308" s="456"/>
      <c r="M308" s="456">
        <v>1481304.21</v>
      </c>
      <c r="N308" s="456"/>
      <c r="O308" s="456"/>
      <c r="P308" s="278"/>
    </row>
    <row r="309" spans="2:16" x14ac:dyDescent="0.2">
      <c r="B309" s="15"/>
      <c r="C309" s="277"/>
      <c r="D309" s="483" t="s">
        <v>38</v>
      </c>
      <c r="E309" s="484"/>
      <c r="F309" s="484"/>
      <c r="G309" s="484"/>
      <c r="H309" s="484"/>
      <c r="I309" s="485"/>
      <c r="J309" s="470">
        <f>SUM(J305:L308)</f>
        <v>15718616.41</v>
      </c>
      <c r="K309" s="470"/>
      <c r="L309" s="470"/>
      <c r="M309" s="470">
        <f>SUM(M305:O308)</f>
        <v>10325084.25</v>
      </c>
      <c r="N309" s="470"/>
      <c r="O309" s="470"/>
      <c r="P309" s="278"/>
    </row>
    <row r="310" spans="2:16" x14ac:dyDescent="0.2">
      <c r="B310" s="15"/>
      <c r="C310" s="277"/>
      <c r="D310" s="62"/>
      <c r="E310" s="62"/>
      <c r="F310" s="62"/>
      <c r="G310" s="62"/>
      <c r="H310" s="62"/>
      <c r="I310" s="62"/>
      <c r="J310" s="73"/>
      <c r="K310" s="73"/>
      <c r="L310" s="73"/>
      <c r="M310" s="73"/>
      <c r="N310" s="73"/>
      <c r="O310" s="73"/>
      <c r="P310" s="278"/>
    </row>
    <row r="311" spans="2:16" x14ac:dyDescent="0.2">
      <c r="B311" s="15"/>
      <c r="C311" s="82" t="s">
        <v>384</v>
      </c>
      <c r="D311" s="277"/>
      <c r="E311" s="277"/>
      <c r="F311" s="277"/>
      <c r="G311" s="277"/>
      <c r="H311" s="277"/>
      <c r="I311" s="277"/>
      <c r="J311" s="277"/>
      <c r="K311" s="277"/>
      <c r="L311" s="277"/>
      <c r="M311" s="277"/>
      <c r="N311" s="277"/>
      <c r="O311" s="277"/>
      <c r="P311" s="277"/>
    </row>
    <row r="312" spans="2:16" ht="13.9" customHeight="1" x14ac:dyDescent="0.2">
      <c r="B312" s="15"/>
      <c r="C312" s="490" t="s">
        <v>625</v>
      </c>
      <c r="D312" s="490"/>
      <c r="E312" s="490"/>
      <c r="F312" s="490"/>
      <c r="G312" s="490"/>
      <c r="H312" s="490"/>
      <c r="I312" s="490"/>
      <c r="J312" s="490"/>
      <c r="K312" s="490"/>
      <c r="L312" s="490"/>
      <c r="M312" s="490"/>
      <c r="N312" s="490"/>
      <c r="O312" s="490"/>
      <c r="P312" s="490"/>
    </row>
    <row r="313" spans="2:16" ht="8.1" customHeight="1" x14ac:dyDescent="0.2">
      <c r="B313" s="15"/>
      <c r="C313" s="277"/>
      <c r="D313" s="277"/>
      <c r="E313" s="277"/>
      <c r="F313" s="277"/>
      <c r="G313" s="277"/>
      <c r="H313" s="277"/>
      <c r="I313" s="277"/>
      <c r="J313" s="277"/>
      <c r="K313" s="277"/>
      <c r="L313" s="277"/>
      <c r="M313" s="277"/>
      <c r="N313" s="277"/>
      <c r="O313" s="277"/>
      <c r="P313" s="277"/>
    </row>
    <row r="314" spans="2:16" x14ac:dyDescent="0.2">
      <c r="B314" s="15"/>
      <c r="C314" s="277"/>
      <c r="D314" s="277"/>
      <c r="E314" s="277"/>
      <c r="F314" s="491" t="s">
        <v>39</v>
      </c>
      <c r="G314" s="491"/>
      <c r="H314" s="491"/>
      <c r="I314" s="491"/>
      <c r="J314" s="491"/>
      <c r="K314" s="491" t="s">
        <v>40</v>
      </c>
      <c r="L314" s="491"/>
      <c r="M314" s="491"/>
      <c r="N314" s="278"/>
      <c r="O314" s="277"/>
      <c r="P314" s="277"/>
    </row>
    <row r="315" spans="2:16" x14ac:dyDescent="0.2">
      <c r="B315" s="15"/>
      <c r="C315" s="277"/>
      <c r="D315" s="277"/>
      <c r="E315" s="277"/>
      <c r="F315" s="479" t="s">
        <v>168</v>
      </c>
      <c r="G315" s="479"/>
      <c r="H315" s="479"/>
      <c r="I315" s="479"/>
      <c r="J315" s="479"/>
      <c r="K315" s="456">
        <v>8061047.1600000001</v>
      </c>
      <c r="L315" s="456"/>
      <c r="M315" s="456"/>
      <c r="N315" s="278"/>
      <c r="O315" s="277"/>
      <c r="P315" s="277"/>
    </row>
    <row r="316" spans="2:16" x14ac:dyDescent="0.2">
      <c r="B316" s="15"/>
      <c r="C316" s="277"/>
      <c r="D316" s="277"/>
      <c r="E316" s="277"/>
      <c r="F316" s="479" t="s">
        <v>169</v>
      </c>
      <c r="G316" s="479"/>
      <c r="H316" s="479"/>
      <c r="I316" s="479"/>
      <c r="J316" s="479"/>
      <c r="K316" s="456">
        <v>0</v>
      </c>
      <c r="L316" s="456"/>
      <c r="M316" s="456"/>
      <c r="N316" s="278"/>
      <c r="O316" s="277"/>
      <c r="P316" s="277"/>
    </row>
    <row r="317" spans="2:16" x14ac:dyDescent="0.2">
      <c r="B317" s="15"/>
      <c r="C317" s="277"/>
      <c r="D317" s="277"/>
      <c r="E317" s="277"/>
      <c r="F317" s="479" t="s">
        <v>170</v>
      </c>
      <c r="G317" s="479"/>
      <c r="H317" s="479"/>
      <c r="I317" s="479"/>
      <c r="J317" s="479"/>
      <c r="K317" s="456">
        <v>0</v>
      </c>
      <c r="L317" s="456"/>
      <c r="M317" s="456"/>
      <c r="N317" s="278"/>
      <c r="O317" s="277"/>
      <c r="P317" s="277"/>
    </row>
    <row r="318" spans="2:16" x14ac:dyDescent="0.2">
      <c r="B318" s="15"/>
      <c r="C318" s="277"/>
      <c r="D318" s="277"/>
      <c r="E318" s="277"/>
      <c r="F318" s="483" t="s">
        <v>38</v>
      </c>
      <c r="G318" s="484"/>
      <c r="H318" s="484"/>
      <c r="I318" s="484"/>
      <c r="J318" s="485"/>
      <c r="K318" s="654">
        <f>SUM(K315:M317)</f>
        <v>8061047.1600000001</v>
      </c>
      <c r="L318" s="655"/>
      <c r="M318" s="656"/>
      <c r="N318" s="279"/>
      <c r="O318" s="277"/>
      <c r="P318" s="277"/>
    </row>
    <row r="319" spans="2:16" ht="11.25" customHeight="1" x14ac:dyDescent="0.2">
      <c r="B319" s="15"/>
      <c r="C319" s="277"/>
      <c r="D319" s="277"/>
      <c r="E319" s="277"/>
      <c r="F319" s="277"/>
      <c r="G319" s="277"/>
      <c r="H319" s="277"/>
      <c r="I319" s="277"/>
      <c r="J319" s="277"/>
      <c r="K319" s="277"/>
      <c r="L319" s="277"/>
      <c r="M319" s="277"/>
      <c r="N319" s="280"/>
      <c r="O319" s="277"/>
      <c r="P319" s="277"/>
    </row>
    <row r="320" spans="2:16" x14ac:dyDescent="0.2">
      <c r="B320" s="15"/>
      <c r="C320" s="82" t="s">
        <v>41</v>
      </c>
      <c r="D320" s="63"/>
      <c r="E320" s="63"/>
      <c r="F320" s="63"/>
      <c r="G320" s="63"/>
      <c r="H320" s="63"/>
      <c r="I320" s="63"/>
      <c r="J320" s="63"/>
      <c r="K320" s="63"/>
      <c r="L320" s="63"/>
      <c r="M320" s="63"/>
      <c r="N320" s="63"/>
      <c r="O320" s="63"/>
      <c r="P320" s="63"/>
    </row>
    <row r="321" spans="1:16" ht="23.45" customHeight="1" x14ac:dyDescent="0.2">
      <c r="B321" s="15"/>
      <c r="C321" s="679" t="s">
        <v>385</v>
      </c>
      <c r="D321" s="679"/>
      <c r="E321" s="679"/>
      <c r="F321" s="679"/>
      <c r="G321" s="679"/>
      <c r="H321" s="679"/>
      <c r="I321" s="679"/>
      <c r="J321" s="679"/>
      <c r="K321" s="679"/>
      <c r="L321" s="679"/>
      <c r="M321" s="679"/>
      <c r="N321" s="679"/>
      <c r="O321" s="679"/>
      <c r="P321" s="679"/>
    </row>
    <row r="322" spans="1:16" ht="7.9" customHeight="1" x14ac:dyDescent="0.2">
      <c r="B322" s="15"/>
      <c r="C322" s="63"/>
      <c r="D322" s="63"/>
      <c r="E322" s="63"/>
      <c r="F322" s="63"/>
      <c r="G322" s="63"/>
      <c r="H322" s="63"/>
      <c r="I322" s="63"/>
      <c r="J322" s="63"/>
      <c r="K322" s="63"/>
      <c r="L322" s="63"/>
      <c r="M322" s="63"/>
      <c r="N322" s="63"/>
      <c r="O322" s="63"/>
      <c r="P322" s="63"/>
    </row>
    <row r="323" spans="1:16" x14ac:dyDescent="0.2">
      <c r="B323" s="15"/>
      <c r="C323" s="10"/>
      <c r="D323" s="10"/>
      <c r="E323" s="10"/>
      <c r="F323" s="491" t="s">
        <v>171</v>
      </c>
      <c r="G323" s="491"/>
      <c r="H323" s="491"/>
      <c r="I323" s="491"/>
      <c r="J323" s="491"/>
      <c r="K323" s="491" t="s">
        <v>40</v>
      </c>
      <c r="L323" s="491"/>
      <c r="M323" s="491"/>
      <c r="O323" s="10"/>
      <c r="P323" s="10"/>
    </row>
    <row r="324" spans="1:16" x14ac:dyDescent="0.2">
      <c r="B324" s="15"/>
      <c r="C324" s="10"/>
      <c r="D324" s="10"/>
      <c r="E324" s="10"/>
      <c r="F324" s="479" t="s">
        <v>172</v>
      </c>
      <c r="G324" s="479"/>
      <c r="H324" s="479"/>
      <c r="I324" s="479"/>
      <c r="J324" s="479"/>
      <c r="K324" s="456">
        <v>0</v>
      </c>
      <c r="L324" s="456"/>
      <c r="M324" s="456"/>
      <c r="O324" s="10"/>
      <c r="P324" s="10"/>
    </row>
    <row r="325" spans="1:16" x14ac:dyDescent="0.2">
      <c r="B325" s="15"/>
      <c r="C325" s="10"/>
      <c r="D325" s="10"/>
      <c r="E325" s="10"/>
      <c r="F325" s="479" t="s">
        <v>173</v>
      </c>
      <c r="G325" s="479"/>
      <c r="H325" s="479"/>
      <c r="I325" s="479"/>
      <c r="J325" s="479"/>
      <c r="K325" s="523">
        <v>6914333.4199999999</v>
      </c>
      <c r="L325" s="524"/>
      <c r="M325" s="525"/>
      <c r="O325" s="10"/>
      <c r="P325" s="10"/>
    </row>
    <row r="326" spans="1:16" x14ac:dyDescent="0.2">
      <c r="B326" s="15"/>
      <c r="C326" s="10"/>
      <c r="D326" s="10"/>
      <c r="E326" s="10"/>
      <c r="F326" s="479" t="s">
        <v>174</v>
      </c>
      <c r="G326" s="479"/>
      <c r="H326" s="479"/>
      <c r="I326" s="479"/>
      <c r="J326" s="479"/>
      <c r="K326" s="523">
        <v>743235.83</v>
      </c>
      <c r="L326" s="524"/>
      <c r="M326" s="525"/>
      <c r="O326" s="10"/>
      <c r="P326" s="10"/>
    </row>
    <row r="327" spans="1:16" x14ac:dyDescent="0.2">
      <c r="B327" s="15"/>
      <c r="C327" s="10"/>
      <c r="D327" s="10"/>
      <c r="E327" s="10"/>
      <c r="F327" s="483" t="s">
        <v>38</v>
      </c>
      <c r="G327" s="484"/>
      <c r="H327" s="484"/>
      <c r="I327" s="484"/>
      <c r="J327" s="485"/>
      <c r="K327" s="654">
        <f>SUM(K324:M326)</f>
        <v>7657569.25</v>
      </c>
      <c r="L327" s="655"/>
      <c r="M327" s="656"/>
      <c r="N327" s="77"/>
      <c r="O327" s="10"/>
      <c r="P327" s="10"/>
    </row>
    <row r="328" spans="1:16" ht="15" customHeight="1" x14ac:dyDescent="0.2">
      <c r="B328" s="15"/>
      <c r="C328" s="10"/>
      <c r="D328" s="10"/>
      <c r="E328" s="10"/>
      <c r="F328" s="62"/>
      <c r="G328" s="62"/>
      <c r="H328" s="62"/>
      <c r="I328" s="62"/>
      <c r="J328" s="62"/>
      <c r="K328" s="294"/>
      <c r="L328" s="294"/>
      <c r="M328" s="294"/>
      <c r="N328" s="77"/>
      <c r="O328" s="10"/>
      <c r="P328" s="10"/>
    </row>
    <row r="329" spans="1:16" x14ac:dyDescent="0.2">
      <c r="A329" s="2"/>
      <c r="B329" s="95"/>
      <c r="C329" s="2" t="s">
        <v>409</v>
      </c>
    </row>
    <row r="330" spans="1:16" ht="7.15" customHeight="1" x14ac:dyDescent="0.2">
      <c r="A330" s="2"/>
      <c r="B330" s="95"/>
      <c r="C330" s="2"/>
    </row>
    <row r="331" spans="1:16" x14ac:dyDescent="0.2">
      <c r="A331" s="2"/>
      <c r="B331" s="95"/>
      <c r="C331" s="63" t="s">
        <v>432</v>
      </c>
      <c r="D331" s="319"/>
      <c r="E331" s="319"/>
      <c r="F331" s="319"/>
      <c r="G331" s="319"/>
      <c r="H331" s="319"/>
      <c r="I331" s="319"/>
      <c r="J331" s="319"/>
      <c r="K331" s="319"/>
      <c r="L331" s="319"/>
      <c r="M331" s="319"/>
      <c r="N331" s="319"/>
      <c r="O331" s="319"/>
    </row>
    <row r="332" spans="1:16" ht="4.5" customHeight="1" x14ac:dyDescent="0.2">
      <c r="A332" s="2"/>
      <c r="B332" s="95"/>
      <c r="C332" s="272"/>
      <c r="D332" s="325"/>
      <c r="E332" s="649"/>
      <c r="F332" s="650"/>
      <c r="G332" s="649"/>
      <c r="H332" s="650"/>
      <c r="I332" s="649"/>
      <c r="J332" s="650"/>
      <c r="K332" s="649"/>
      <c r="L332" s="650"/>
      <c r="M332" s="325"/>
      <c r="N332" s="325"/>
      <c r="O332" s="275"/>
    </row>
    <row r="333" spans="1:16" x14ac:dyDescent="0.2">
      <c r="A333" s="2"/>
      <c r="B333" s="95"/>
      <c r="C333" s="435" t="s">
        <v>36</v>
      </c>
      <c r="D333" s="436"/>
      <c r="E333" s="436"/>
      <c r="F333" s="436"/>
      <c r="G333" s="436"/>
      <c r="H333" s="436"/>
      <c r="I333" s="436"/>
      <c r="J333" s="435">
        <f>J304</f>
        <v>2025</v>
      </c>
      <c r="K333" s="436"/>
      <c r="L333" s="437"/>
      <c r="M333" s="435">
        <f>M304</f>
        <v>2024</v>
      </c>
      <c r="N333" s="436"/>
      <c r="O333" s="437"/>
    </row>
    <row r="334" spans="1:16" x14ac:dyDescent="0.2">
      <c r="A334" s="2"/>
      <c r="B334" s="95"/>
      <c r="C334" s="793" t="s">
        <v>410</v>
      </c>
      <c r="D334" s="794"/>
      <c r="E334" s="794"/>
      <c r="F334" s="794"/>
      <c r="G334" s="794"/>
      <c r="H334" s="794"/>
      <c r="I334" s="794"/>
      <c r="J334" s="520">
        <v>14106673.119999999</v>
      </c>
      <c r="K334" s="521"/>
      <c r="L334" s="522"/>
      <c r="M334" s="520">
        <v>46478873.659999996</v>
      </c>
      <c r="N334" s="521"/>
      <c r="O334" s="522"/>
      <c r="P334" s="72"/>
    </row>
    <row r="335" spans="1:16" s="387" customFormat="1" x14ac:dyDescent="0.2">
      <c r="A335" s="2"/>
      <c r="B335" s="95"/>
      <c r="C335" s="793" t="s">
        <v>600</v>
      </c>
      <c r="D335" s="794"/>
      <c r="E335" s="794"/>
      <c r="F335" s="794"/>
      <c r="G335" s="794"/>
      <c r="H335" s="794"/>
      <c r="I335" s="794"/>
      <c r="J335" s="520">
        <v>750</v>
      </c>
      <c r="K335" s="521"/>
      <c r="L335" s="522"/>
      <c r="M335" s="520">
        <v>0</v>
      </c>
      <c r="N335" s="521"/>
      <c r="O335" s="522"/>
      <c r="P335" s="72"/>
    </row>
    <row r="336" spans="1:16" x14ac:dyDescent="0.2">
      <c r="A336" s="2"/>
      <c r="B336" s="95"/>
      <c r="C336" s="793" t="s">
        <v>476</v>
      </c>
      <c r="D336" s="794"/>
      <c r="E336" s="794"/>
      <c r="F336" s="794"/>
      <c r="G336" s="794"/>
      <c r="H336" s="794"/>
      <c r="I336" s="795"/>
      <c r="J336" s="520">
        <v>1004637</v>
      </c>
      <c r="K336" s="521"/>
      <c r="L336" s="522"/>
      <c r="M336" s="520">
        <v>330238.07</v>
      </c>
      <c r="N336" s="521"/>
      <c r="O336" s="522"/>
    </row>
    <row r="337" spans="1:16" x14ac:dyDescent="0.2">
      <c r="A337" s="2"/>
      <c r="B337" s="95"/>
      <c r="C337" s="483" t="s">
        <v>38</v>
      </c>
      <c r="D337" s="484"/>
      <c r="E337" s="484"/>
      <c r="F337" s="484"/>
      <c r="G337" s="484"/>
      <c r="H337" s="484"/>
      <c r="I337" s="484"/>
      <c r="J337" s="796">
        <f>SUM(J334:L336)</f>
        <v>15112060.119999999</v>
      </c>
      <c r="K337" s="797"/>
      <c r="L337" s="798"/>
      <c r="M337" s="796">
        <f>SUM(M334:O336)</f>
        <v>46809111.729999997</v>
      </c>
      <c r="N337" s="797"/>
      <c r="O337" s="798"/>
    </row>
    <row r="338" spans="1:16" ht="12.75" customHeight="1" x14ac:dyDescent="0.2">
      <c r="A338" s="2"/>
      <c r="B338" s="95"/>
      <c r="C338" s="62"/>
      <c r="D338" s="62"/>
      <c r="E338" s="62"/>
      <c r="F338" s="62"/>
      <c r="G338" s="62"/>
      <c r="H338" s="62"/>
      <c r="I338" s="62"/>
      <c r="J338" s="94"/>
      <c r="K338" s="94"/>
      <c r="L338" s="94"/>
      <c r="M338" s="94"/>
      <c r="N338" s="94"/>
      <c r="O338" s="94"/>
    </row>
    <row r="339" spans="1:16" x14ac:dyDescent="0.2">
      <c r="A339" s="2"/>
      <c r="B339" s="95"/>
      <c r="C339" s="5"/>
      <c r="D339" s="781" t="s">
        <v>36</v>
      </c>
      <c r="E339" s="782"/>
      <c r="F339" s="782"/>
      <c r="G339" s="783"/>
      <c r="H339" s="491">
        <f>J333</f>
        <v>2025</v>
      </c>
      <c r="I339" s="491"/>
      <c r="J339" s="491"/>
      <c r="K339" s="784" t="s">
        <v>42</v>
      </c>
      <c r="L339" s="491"/>
      <c r="M339" s="491"/>
      <c r="O339" s="5"/>
    </row>
    <row r="340" spans="1:16" x14ac:dyDescent="0.2">
      <c r="A340" s="2"/>
      <c r="B340" s="95"/>
      <c r="C340" s="5"/>
      <c r="D340" s="785" t="s">
        <v>410</v>
      </c>
      <c r="E340" s="786"/>
      <c r="F340" s="786"/>
      <c r="G340" s="787"/>
      <c r="H340" s="456">
        <f>J334</f>
        <v>14106673.119999999</v>
      </c>
      <c r="I340" s="456"/>
      <c r="J340" s="456"/>
      <c r="K340" s="788">
        <f>H340/H343</f>
        <v>0.93347121490938056</v>
      </c>
      <c r="L340" s="788"/>
      <c r="M340" s="788"/>
      <c r="O340" s="5"/>
    </row>
    <row r="341" spans="1:16" s="387" customFormat="1" x14ac:dyDescent="0.2">
      <c r="A341" s="2"/>
      <c r="B341" s="95"/>
      <c r="C341" s="5"/>
      <c r="D341" s="785" t="s">
        <v>600</v>
      </c>
      <c r="E341" s="786"/>
      <c r="F341" s="786"/>
      <c r="G341" s="787"/>
      <c r="H341" s="456">
        <v>750</v>
      </c>
      <c r="I341" s="456"/>
      <c r="J341" s="456"/>
      <c r="K341" s="788">
        <f>H341/H343</f>
        <v>4.962923612297011E-5</v>
      </c>
      <c r="L341" s="788"/>
      <c r="M341" s="788"/>
      <c r="O341" s="5"/>
    </row>
    <row r="342" spans="1:16" ht="27" customHeight="1" x14ac:dyDescent="0.2">
      <c r="A342" s="2"/>
      <c r="B342" s="95"/>
      <c r="C342" s="5"/>
      <c r="D342" s="789" t="s">
        <v>477</v>
      </c>
      <c r="E342" s="790"/>
      <c r="F342" s="791"/>
      <c r="G342" s="792"/>
      <c r="H342" s="456">
        <f>J336</f>
        <v>1004637</v>
      </c>
      <c r="I342" s="456"/>
      <c r="J342" s="456"/>
      <c r="K342" s="788">
        <f>H342/H343</f>
        <v>6.647915585449643E-2</v>
      </c>
      <c r="L342" s="788"/>
      <c r="M342" s="788"/>
      <c r="O342" s="5"/>
    </row>
    <row r="343" spans="1:16" ht="12.75" x14ac:dyDescent="0.2">
      <c r="A343" s="2"/>
      <c r="B343" s="95"/>
      <c r="C343" s="5"/>
      <c r="D343" s="821" t="s">
        <v>38</v>
      </c>
      <c r="E343" s="822"/>
      <c r="F343" s="823"/>
      <c r="G343" s="446"/>
      <c r="H343" s="470">
        <f>SUM(H340:J342)</f>
        <v>15112060.119999999</v>
      </c>
      <c r="I343" s="470"/>
      <c r="J343" s="470"/>
      <c r="K343" s="824">
        <f>SUM(K340:M342)</f>
        <v>1</v>
      </c>
      <c r="L343" s="824"/>
      <c r="M343" s="824"/>
      <c r="O343" s="5"/>
    </row>
    <row r="344" spans="1:16" s="392" customFormat="1" ht="12.75" x14ac:dyDescent="0.2">
      <c r="A344" s="2"/>
      <c r="B344" s="95"/>
      <c r="C344" s="5"/>
      <c r="D344" s="330"/>
      <c r="E344" s="330"/>
      <c r="F344" s="396"/>
      <c r="G344" s="396"/>
      <c r="H344" s="73"/>
      <c r="I344" s="73"/>
      <c r="J344" s="73"/>
      <c r="K344" s="331"/>
      <c r="L344" s="331"/>
      <c r="M344" s="331"/>
      <c r="O344" s="5"/>
    </row>
    <row r="345" spans="1:16" s="392" customFormat="1" ht="12.75" x14ac:dyDescent="0.2">
      <c r="A345" s="2"/>
      <c r="B345" s="95"/>
      <c r="C345" s="5"/>
      <c r="D345" s="330"/>
      <c r="E345" s="330"/>
      <c r="F345" s="396"/>
      <c r="G345" s="396"/>
      <c r="H345" s="73"/>
      <c r="I345" s="73"/>
      <c r="J345" s="73"/>
      <c r="K345" s="331"/>
      <c r="L345" s="331"/>
      <c r="M345" s="331"/>
      <c r="O345" s="5"/>
    </row>
    <row r="346" spans="1:16" ht="8.1" customHeight="1" x14ac:dyDescent="0.2">
      <c r="A346" s="2"/>
      <c r="B346" s="95"/>
      <c r="C346" s="5"/>
      <c r="D346" s="330"/>
      <c r="E346" s="330"/>
      <c r="F346" s="327"/>
      <c r="G346" s="327"/>
      <c r="H346" s="73"/>
      <c r="I346" s="73"/>
      <c r="J346" s="73"/>
      <c r="K346" s="331"/>
      <c r="L346" s="331"/>
      <c r="M346" s="331"/>
      <c r="O346" s="5"/>
    </row>
    <row r="347" spans="1:16" ht="12.75" x14ac:dyDescent="0.2">
      <c r="A347" s="2"/>
      <c r="B347" s="95"/>
      <c r="C347" s="2" t="s">
        <v>410</v>
      </c>
      <c r="D347" s="330"/>
      <c r="E347" s="330"/>
      <c r="F347" s="327"/>
      <c r="G347" s="327"/>
      <c r="H347" s="73"/>
      <c r="I347" s="73"/>
      <c r="J347" s="73"/>
      <c r="K347" s="331"/>
      <c r="L347" s="331"/>
      <c r="M347" s="331"/>
      <c r="O347" s="5"/>
    </row>
    <row r="348" spans="1:16" ht="3" customHeight="1" x14ac:dyDescent="0.2">
      <c r="A348" s="2"/>
      <c r="B348" s="95"/>
      <c r="C348" s="2"/>
    </row>
    <row r="349" spans="1:16" ht="36" customHeight="1" x14ac:dyDescent="0.2">
      <c r="A349" s="2"/>
      <c r="B349" s="95"/>
      <c r="C349" s="433" t="s">
        <v>449</v>
      </c>
      <c r="D349" s="433"/>
      <c r="E349" s="433"/>
      <c r="F349" s="433"/>
      <c r="G349" s="433"/>
      <c r="H349" s="433"/>
      <c r="I349" s="433"/>
      <c r="J349" s="433"/>
      <c r="K349" s="433"/>
      <c r="L349" s="433"/>
      <c r="M349" s="433"/>
      <c r="N349" s="433"/>
      <c r="O349" s="433"/>
      <c r="P349" s="433"/>
    </row>
    <row r="350" spans="1:16" ht="6.6" customHeight="1" x14ac:dyDescent="0.2">
      <c r="A350" s="2"/>
      <c r="B350" s="95"/>
      <c r="C350" s="154"/>
      <c r="D350" s="159"/>
      <c r="E350" s="159"/>
      <c r="F350" s="159"/>
      <c r="G350" s="159"/>
      <c r="H350" s="159"/>
      <c r="I350" s="159"/>
      <c r="J350" s="159"/>
      <c r="K350" s="159"/>
      <c r="L350" s="159"/>
      <c r="M350" s="159"/>
      <c r="N350" s="159"/>
      <c r="O350" s="161"/>
      <c r="P350" s="161"/>
    </row>
    <row r="351" spans="1:16" s="79" customFormat="1" ht="31.9" customHeight="1" x14ac:dyDescent="0.2">
      <c r="A351" s="78"/>
      <c r="B351" s="96"/>
      <c r="C351" s="97"/>
      <c r="D351" s="149" t="s">
        <v>254</v>
      </c>
      <c r="E351" s="425" t="s">
        <v>241</v>
      </c>
      <c r="F351" s="426"/>
      <c r="G351" s="425" t="s">
        <v>242</v>
      </c>
      <c r="H351" s="426"/>
      <c r="I351" s="425" t="s">
        <v>422</v>
      </c>
      <c r="J351" s="426"/>
      <c r="K351" s="425" t="s">
        <v>255</v>
      </c>
      <c r="L351" s="426"/>
      <c r="M351" s="480"/>
      <c r="N351" s="480"/>
      <c r="O351" s="167"/>
      <c r="P351" s="167"/>
    </row>
    <row r="352" spans="1:16" ht="13.15" customHeight="1" x14ac:dyDescent="0.2">
      <c r="A352" s="2"/>
      <c r="B352" s="95"/>
      <c r="C352" s="154"/>
      <c r="D352" s="148">
        <v>2020</v>
      </c>
      <c r="E352" s="427" t="s">
        <v>243</v>
      </c>
      <c r="F352" s="428"/>
      <c r="G352" s="427" t="str">
        <f>E353</f>
        <v>Febrero</v>
      </c>
      <c r="H352" s="428"/>
      <c r="I352" s="431">
        <v>1222351.3999999999</v>
      </c>
      <c r="J352" s="432"/>
      <c r="K352" s="455" t="s">
        <v>612</v>
      </c>
      <c r="L352" s="455"/>
      <c r="M352" s="455"/>
      <c r="N352" s="455"/>
      <c r="O352" s="161">
        <v>1</v>
      </c>
      <c r="P352" s="161"/>
    </row>
    <row r="353" spans="1:16" ht="13.15" customHeight="1" x14ac:dyDescent="0.2">
      <c r="A353" s="2"/>
      <c r="B353" s="95"/>
      <c r="C353" s="154"/>
      <c r="D353" s="148">
        <v>2020</v>
      </c>
      <c r="E353" s="427" t="s">
        <v>244</v>
      </c>
      <c r="F353" s="428"/>
      <c r="G353" s="427" t="str">
        <f t="shared" ref="G353:G360" si="0">E354</f>
        <v>Marzo</v>
      </c>
      <c r="H353" s="428"/>
      <c r="I353" s="431">
        <v>1222351.3999999999</v>
      </c>
      <c r="J353" s="432"/>
      <c r="K353" s="455"/>
      <c r="L353" s="455"/>
      <c r="M353" s="455"/>
      <c r="N353" s="455"/>
      <c r="O353" s="161">
        <v>2</v>
      </c>
      <c r="P353" s="161"/>
    </row>
    <row r="354" spans="1:16" ht="13.15" customHeight="1" x14ac:dyDescent="0.2">
      <c r="A354" s="2"/>
      <c r="B354" s="95"/>
      <c r="C354" s="154"/>
      <c r="D354" s="148">
        <v>2020</v>
      </c>
      <c r="E354" s="427" t="s">
        <v>245</v>
      </c>
      <c r="F354" s="428"/>
      <c r="G354" s="427" t="str">
        <f t="shared" si="0"/>
        <v>Abril</v>
      </c>
      <c r="H354" s="428"/>
      <c r="I354" s="431">
        <v>1222351.3999999999</v>
      </c>
      <c r="J354" s="432"/>
      <c r="K354" s="455"/>
      <c r="L354" s="455"/>
      <c r="M354" s="455"/>
      <c r="N354" s="455"/>
      <c r="O354" s="161">
        <v>3</v>
      </c>
      <c r="P354" s="161"/>
    </row>
    <row r="355" spans="1:16" ht="16.899999999999999" customHeight="1" x14ac:dyDescent="0.2">
      <c r="A355" s="2"/>
      <c r="B355" s="95"/>
      <c r="C355" s="154"/>
      <c r="D355" s="148">
        <v>2020</v>
      </c>
      <c r="E355" s="427" t="s">
        <v>246</v>
      </c>
      <c r="F355" s="428"/>
      <c r="G355" s="427" t="str">
        <f t="shared" si="0"/>
        <v>Mayo</v>
      </c>
      <c r="H355" s="428"/>
      <c r="I355" s="431">
        <v>1222351.3999999999</v>
      </c>
      <c r="J355" s="432"/>
      <c r="K355" s="455"/>
      <c r="L355" s="455"/>
      <c r="M355" s="455"/>
      <c r="N355" s="455"/>
      <c r="O355" s="161">
        <v>4</v>
      </c>
      <c r="P355" s="161"/>
    </row>
    <row r="356" spans="1:16" ht="19.149999999999999" customHeight="1" x14ac:dyDescent="0.2">
      <c r="A356" s="2"/>
      <c r="B356" s="95"/>
      <c r="C356" s="154"/>
      <c r="D356" s="148">
        <v>2020</v>
      </c>
      <c r="E356" s="427" t="s">
        <v>247</v>
      </c>
      <c r="F356" s="428"/>
      <c r="G356" s="427" t="str">
        <f t="shared" si="0"/>
        <v>Junio</v>
      </c>
      <c r="H356" s="428"/>
      <c r="I356" s="431">
        <v>1222351.3999999999</v>
      </c>
      <c r="J356" s="432"/>
      <c r="K356" s="455"/>
      <c r="L356" s="455"/>
      <c r="M356" s="455"/>
      <c r="N356" s="455"/>
      <c r="O356" s="161">
        <v>5</v>
      </c>
      <c r="P356" s="161"/>
    </row>
    <row r="357" spans="1:16" ht="13.15" customHeight="1" x14ac:dyDescent="0.2">
      <c r="A357" s="2"/>
      <c r="B357" s="95"/>
      <c r="C357" s="154"/>
      <c r="D357" s="148">
        <v>2020</v>
      </c>
      <c r="E357" s="427" t="s">
        <v>248</v>
      </c>
      <c r="F357" s="428"/>
      <c r="G357" s="427" t="str">
        <f t="shared" si="0"/>
        <v>Julio</v>
      </c>
      <c r="H357" s="428"/>
      <c r="I357" s="431">
        <v>1222351.3999999999</v>
      </c>
      <c r="J357" s="432"/>
      <c r="K357" s="455"/>
      <c r="L357" s="455"/>
      <c r="M357" s="455"/>
      <c r="N357" s="455"/>
      <c r="O357" s="161">
        <v>6</v>
      </c>
      <c r="P357" s="161"/>
    </row>
    <row r="358" spans="1:16" ht="13.15" customHeight="1" x14ac:dyDescent="0.2">
      <c r="A358" s="2"/>
      <c r="B358" s="95"/>
      <c r="C358" s="154"/>
      <c r="D358" s="148">
        <v>2020</v>
      </c>
      <c r="E358" s="427" t="s">
        <v>249</v>
      </c>
      <c r="F358" s="428"/>
      <c r="G358" s="427" t="str">
        <f t="shared" si="0"/>
        <v>Agosto</v>
      </c>
      <c r="H358" s="428"/>
      <c r="I358" s="431">
        <v>1222351.3999999999</v>
      </c>
      <c r="J358" s="432"/>
      <c r="K358" s="455"/>
      <c r="L358" s="455"/>
      <c r="M358" s="455"/>
      <c r="N358" s="455"/>
      <c r="O358" s="161">
        <v>7</v>
      </c>
      <c r="P358" s="161"/>
    </row>
    <row r="359" spans="1:16" ht="13.15" customHeight="1" x14ac:dyDescent="0.2">
      <c r="A359" s="2"/>
      <c r="B359" s="95"/>
      <c r="C359" s="154"/>
      <c r="D359" s="148">
        <v>2020</v>
      </c>
      <c r="E359" s="427" t="s">
        <v>250</v>
      </c>
      <c r="F359" s="428"/>
      <c r="G359" s="427" t="str">
        <f t="shared" si="0"/>
        <v>Septiembre</v>
      </c>
      <c r="H359" s="428"/>
      <c r="I359" s="431">
        <v>1222351.3999999999</v>
      </c>
      <c r="J359" s="432"/>
      <c r="K359" s="455"/>
      <c r="L359" s="455"/>
      <c r="M359" s="455"/>
      <c r="N359" s="455"/>
      <c r="O359" s="161">
        <v>8</v>
      </c>
      <c r="P359" s="161"/>
    </row>
    <row r="360" spans="1:16" ht="13.15" customHeight="1" x14ac:dyDescent="0.2">
      <c r="A360" s="2"/>
      <c r="B360" s="95"/>
      <c r="C360" s="154"/>
      <c r="D360" s="148">
        <v>2020</v>
      </c>
      <c r="E360" s="427" t="s">
        <v>251</v>
      </c>
      <c r="F360" s="428"/>
      <c r="G360" s="427" t="str">
        <f t="shared" si="0"/>
        <v>Octubre</v>
      </c>
      <c r="H360" s="428"/>
      <c r="I360" s="431">
        <v>1222351.3999999999</v>
      </c>
      <c r="J360" s="432"/>
      <c r="K360" s="455"/>
      <c r="L360" s="455"/>
      <c r="M360" s="455"/>
      <c r="N360" s="455"/>
      <c r="O360" s="161">
        <v>9</v>
      </c>
      <c r="P360" s="161"/>
    </row>
    <row r="361" spans="1:16" ht="13.15" customHeight="1" x14ac:dyDescent="0.2">
      <c r="A361" s="2"/>
      <c r="B361" s="95"/>
      <c r="C361" s="154"/>
      <c r="D361" s="148">
        <v>2020</v>
      </c>
      <c r="E361" s="427" t="s">
        <v>252</v>
      </c>
      <c r="F361" s="428"/>
      <c r="G361" s="427" t="s">
        <v>253</v>
      </c>
      <c r="H361" s="428"/>
      <c r="I361" s="431">
        <v>1222351.3999999999</v>
      </c>
      <c r="J361" s="432"/>
      <c r="K361" s="455"/>
      <c r="L361" s="455"/>
      <c r="M361" s="455"/>
      <c r="N361" s="455"/>
      <c r="O361" s="161">
        <v>10</v>
      </c>
      <c r="P361" s="161"/>
    </row>
    <row r="362" spans="1:16" ht="13.15" customHeight="1" x14ac:dyDescent="0.2">
      <c r="A362" s="2"/>
      <c r="B362" s="95"/>
      <c r="C362" s="154"/>
      <c r="D362" s="148">
        <v>2020</v>
      </c>
      <c r="E362" s="427" t="str">
        <f>G361</f>
        <v>Noviembre</v>
      </c>
      <c r="F362" s="428"/>
      <c r="G362" s="427" t="s">
        <v>258</v>
      </c>
      <c r="H362" s="428"/>
      <c r="I362" s="431">
        <v>1222351.3999999999</v>
      </c>
      <c r="J362" s="432"/>
      <c r="K362" s="455"/>
      <c r="L362" s="455"/>
      <c r="M362" s="455"/>
      <c r="N362" s="455"/>
      <c r="O362" s="161">
        <v>11</v>
      </c>
      <c r="P362" s="161"/>
    </row>
    <row r="363" spans="1:16" ht="4.9000000000000004" customHeight="1" x14ac:dyDescent="0.2">
      <c r="A363" s="2"/>
      <c r="B363" s="95"/>
      <c r="C363" s="154"/>
      <c r="D363" s="159"/>
      <c r="E363" s="649"/>
      <c r="F363" s="650"/>
      <c r="G363" s="649"/>
      <c r="H363" s="650"/>
      <c r="I363" s="488"/>
      <c r="J363" s="489"/>
      <c r="K363" s="455"/>
      <c r="L363" s="455"/>
      <c r="M363" s="455"/>
      <c r="N363" s="455"/>
      <c r="O363" s="161"/>
      <c r="P363" s="161"/>
    </row>
    <row r="364" spans="1:16" ht="13.15" customHeight="1" x14ac:dyDescent="0.2">
      <c r="A364" s="2"/>
      <c r="B364" s="95"/>
      <c r="C364" s="154"/>
      <c r="D364" s="483" t="s">
        <v>38</v>
      </c>
      <c r="E364" s="484"/>
      <c r="F364" s="484"/>
      <c r="G364" s="484"/>
      <c r="H364" s="485"/>
      <c r="I364" s="486">
        <f>SUM(I352:J363)</f>
        <v>13445865.400000002</v>
      </c>
      <c r="J364" s="487"/>
      <c r="K364" s="455"/>
      <c r="L364" s="455"/>
      <c r="M364" s="455"/>
      <c r="N364" s="455"/>
      <c r="O364" s="161"/>
      <c r="P364" s="161"/>
    </row>
    <row r="365" spans="1:16" ht="4.9000000000000004" customHeight="1" x14ac:dyDescent="0.2">
      <c r="A365" s="2"/>
      <c r="B365" s="95"/>
      <c r="C365" s="154"/>
      <c r="D365" s="159"/>
      <c r="E365" s="649"/>
      <c r="F365" s="650"/>
      <c r="G365" s="649"/>
      <c r="H365" s="650"/>
      <c r="I365" s="488"/>
      <c r="J365" s="489"/>
      <c r="K365" s="455"/>
      <c r="L365" s="455"/>
      <c r="M365" s="455"/>
      <c r="N365" s="455"/>
      <c r="O365" s="161"/>
      <c r="P365" s="161"/>
    </row>
    <row r="366" spans="1:16" ht="20.45" customHeight="1" x14ac:dyDescent="0.2">
      <c r="A366" s="2"/>
      <c r="B366" s="95"/>
      <c r="C366" s="154"/>
      <c r="D366" s="148">
        <v>2021</v>
      </c>
      <c r="E366" s="427" t="str">
        <f>G362</f>
        <v>Diciembre</v>
      </c>
      <c r="F366" s="428"/>
      <c r="G366" s="427" t="s">
        <v>243</v>
      </c>
      <c r="H366" s="428"/>
      <c r="I366" s="431">
        <v>1222351.3999999999</v>
      </c>
      <c r="J366" s="432"/>
      <c r="K366" s="455"/>
      <c r="L366" s="455"/>
      <c r="M366" s="455"/>
      <c r="N366" s="455"/>
      <c r="O366" s="161">
        <v>1</v>
      </c>
      <c r="P366" s="161"/>
    </row>
    <row r="367" spans="1:16" ht="13.15" customHeight="1" x14ac:dyDescent="0.2">
      <c r="A367" s="2"/>
      <c r="B367" s="95"/>
      <c r="C367" s="154"/>
      <c r="D367" s="148">
        <v>2021</v>
      </c>
      <c r="E367" s="427" t="str">
        <f t="shared" ref="E367:E372" si="1">G366</f>
        <v>Enero</v>
      </c>
      <c r="F367" s="428"/>
      <c r="G367" s="427" t="s">
        <v>244</v>
      </c>
      <c r="H367" s="428"/>
      <c r="I367" s="431">
        <v>1260855.47</v>
      </c>
      <c r="J367" s="432"/>
      <c r="K367" s="455"/>
      <c r="L367" s="455"/>
      <c r="M367" s="455"/>
      <c r="N367" s="455"/>
      <c r="O367" s="161">
        <v>2</v>
      </c>
      <c r="P367" s="161"/>
    </row>
    <row r="368" spans="1:16" ht="13.15" customHeight="1" x14ac:dyDescent="0.2">
      <c r="A368" s="2"/>
      <c r="B368" s="95"/>
      <c r="C368" s="154"/>
      <c r="D368" s="148">
        <v>2021</v>
      </c>
      <c r="E368" s="427" t="str">
        <f t="shared" si="1"/>
        <v>Febrero</v>
      </c>
      <c r="F368" s="428"/>
      <c r="G368" s="427" t="s">
        <v>245</v>
      </c>
      <c r="H368" s="428"/>
      <c r="I368" s="431">
        <v>1260855.47</v>
      </c>
      <c r="J368" s="432"/>
      <c r="K368" s="455"/>
      <c r="L368" s="455"/>
      <c r="M368" s="455"/>
      <c r="N368" s="455"/>
      <c r="O368" s="161">
        <v>3</v>
      </c>
      <c r="P368" s="161"/>
    </row>
    <row r="369" spans="1:16" ht="13.15" customHeight="1" x14ac:dyDescent="0.2">
      <c r="A369" s="2"/>
      <c r="B369" s="95"/>
      <c r="C369" s="154"/>
      <c r="D369" s="148">
        <v>2021</v>
      </c>
      <c r="E369" s="427" t="str">
        <f t="shared" si="1"/>
        <v>Marzo</v>
      </c>
      <c r="F369" s="428"/>
      <c r="G369" s="427" t="s">
        <v>246</v>
      </c>
      <c r="H369" s="428"/>
      <c r="I369" s="431">
        <v>1260855.47</v>
      </c>
      <c r="J369" s="432"/>
      <c r="K369" s="455"/>
      <c r="L369" s="455"/>
      <c r="M369" s="455"/>
      <c r="N369" s="455"/>
      <c r="O369" s="161">
        <v>4</v>
      </c>
      <c r="P369" s="161"/>
    </row>
    <row r="370" spans="1:16" ht="13.15" customHeight="1" x14ac:dyDescent="0.2">
      <c r="A370" s="2"/>
      <c r="B370" s="95"/>
      <c r="C370" s="154"/>
      <c r="D370" s="148">
        <v>2021</v>
      </c>
      <c r="E370" s="427" t="str">
        <f t="shared" si="1"/>
        <v>Abril</v>
      </c>
      <c r="F370" s="428"/>
      <c r="G370" s="427" t="s">
        <v>247</v>
      </c>
      <c r="H370" s="428"/>
      <c r="I370" s="431">
        <v>1260855.47</v>
      </c>
      <c r="J370" s="432"/>
      <c r="K370" s="455"/>
      <c r="L370" s="455"/>
      <c r="M370" s="455"/>
      <c r="N370" s="455"/>
      <c r="O370" s="161">
        <v>5</v>
      </c>
      <c r="P370" s="161"/>
    </row>
    <row r="371" spans="1:16" ht="13.15" customHeight="1" x14ac:dyDescent="0.2">
      <c r="A371" s="2"/>
      <c r="B371" s="95"/>
      <c r="C371" s="154"/>
      <c r="D371" s="148">
        <v>2021</v>
      </c>
      <c r="E371" s="427" t="str">
        <f t="shared" si="1"/>
        <v>Mayo</v>
      </c>
      <c r="F371" s="428"/>
      <c r="G371" s="427" t="s">
        <v>248</v>
      </c>
      <c r="H371" s="428"/>
      <c r="I371" s="431">
        <v>1260855.47</v>
      </c>
      <c r="J371" s="432"/>
      <c r="K371" s="455"/>
      <c r="L371" s="455"/>
      <c r="M371" s="455"/>
      <c r="N371" s="455"/>
      <c r="O371" s="161">
        <v>6</v>
      </c>
      <c r="P371" s="161"/>
    </row>
    <row r="372" spans="1:16" ht="13.15" customHeight="1" x14ac:dyDescent="0.2">
      <c r="A372" s="2"/>
      <c r="B372" s="95"/>
      <c r="C372" s="154"/>
      <c r="D372" s="148">
        <v>2021</v>
      </c>
      <c r="E372" s="427" t="str">
        <f t="shared" si="1"/>
        <v>Junio</v>
      </c>
      <c r="F372" s="428"/>
      <c r="G372" s="427" t="s">
        <v>249</v>
      </c>
      <c r="H372" s="428"/>
      <c r="I372" s="431">
        <v>1260855.47</v>
      </c>
      <c r="J372" s="432"/>
      <c r="K372" s="455"/>
      <c r="L372" s="455"/>
      <c r="M372" s="455"/>
      <c r="N372" s="455"/>
      <c r="O372" s="161">
        <f t="shared" ref="O372:O374" si="2">O371+1</f>
        <v>7</v>
      </c>
      <c r="P372" s="161"/>
    </row>
    <row r="373" spans="1:16" ht="13.15" customHeight="1" x14ac:dyDescent="0.2">
      <c r="A373" s="2"/>
      <c r="B373" s="95"/>
      <c r="C373" s="154"/>
      <c r="D373" s="148">
        <v>2021</v>
      </c>
      <c r="E373" s="427" t="str">
        <f t="shared" ref="E373" si="3">G372</f>
        <v>Julio</v>
      </c>
      <c r="F373" s="428"/>
      <c r="G373" s="427" t="s">
        <v>250</v>
      </c>
      <c r="H373" s="428"/>
      <c r="I373" s="431">
        <v>1260855.47</v>
      </c>
      <c r="J373" s="432"/>
      <c r="K373" s="455"/>
      <c r="L373" s="455"/>
      <c r="M373" s="455"/>
      <c r="N373" s="455"/>
      <c r="O373" s="161">
        <f t="shared" si="2"/>
        <v>8</v>
      </c>
      <c r="P373" s="161"/>
    </row>
    <row r="374" spans="1:16" ht="13.15" customHeight="1" x14ac:dyDescent="0.2">
      <c r="A374" s="2"/>
      <c r="B374" s="95"/>
      <c r="C374" s="154"/>
      <c r="D374" s="148">
        <v>2021</v>
      </c>
      <c r="E374" s="427" t="str">
        <f t="shared" ref="E374" si="4">G373</f>
        <v>Agosto</v>
      </c>
      <c r="F374" s="428"/>
      <c r="G374" s="427" t="s">
        <v>251</v>
      </c>
      <c r="H374" s="428"/>
      <c r="I374" s="431">
        <v>1260855.47</v>
      </c>
      <c r="J374" s="432"/>
      <c r="K374" s="455"/>
      <c r="L374" s="455"/>
      <c r="M374" s="455"/>
      <c r="N374" s="455"/>
      <c r="O374" s="161">
        <f t="shared" si="2"/>
        <v>9</v>
      </c>
      <c r="P374" s="161"/>
    </row>
    <row r="375" spans="1:16" ht="13.15" customHeight="1" x14ac:dyDescent="0.2">
      <c r="A375" s="2"/>
      <c r="B375" s="95"/>
      <c r="C375" s="272"/>
      <c r="D375" s="314">
        <v>2021</v>
      </c>
      <c r="E375" s="427" t="str">
        <f>G370</f>
        <v>Mayo</v>
      </c>
      <c r="F375" s="428"/>
      <c r="G375" s="427" t="s">
        <v>252</v>
      </c>
      <c r="H375" s="428"/>
      <c r="I375" s="431">
        <v>1260855.47</v>
      </c>
      <c r="J375" s="432"/>
      <c r="K375" s="455"/>
      <c r="L375" s="455"/>
      <c r="M375" s="455"/>
      <c r="N375" s="455"/>
      <c r="O375" s="275">
        <v>10</v>
      </c>
      <c r="P375" s="275"/>
    </row>
    <row r="376" spans="1:16" ht="13.15" customHeight="1" x14ac:dyDescent="0.2">
      <c r="A376" s="2"/>
      <c r="B376" s="95"/>
      <c r="C376" s="272"/>
      <c r="D376" s="314">
        <v>2021</v>
      </c>
      <c r="E376" s="452" t="s">
        <v>252</v>
      </c>
      <c r="F376" s="453"/>
      <c r="G376" s="452" t="s">
        <v>253</v>
      </c>
      <c r="H376" s="453"/>
      <c r="I376" s="499">
        <v>1260855.47</v>
      </c>
      <c r="J376" s="500"/>
      <c r="K376" s="455"/>
      <c r="L376" s="455"/>
      <c r="M376" s="455"/>
      <c r="N376" s="455"/>
      <c r="O376" s="275">
        <v>11</v>
      </c>
      <c r="P376" s="275"/>
    </row>
    <row r="377" spans="1:16" ht="13.15" customHeight="1" x14ac:dyDescent="0.2">
      <c r="A377" s="2"/>
      <c r="B377" s="95"/>
      <c r="C377" s="272"/>
      <c r="D377" s="148">
        <v>2021</v>
      </c>
      <c r="E377" s="427" t="s">
        <v>253</v>
      </c>
      <c r="F377" s="428"/>
      <c r="G377" s="427" t="s">
        <v>258</v>
      </c>
      <c r="H377" s="428"/>
      <c r="I377" s="431">
        <v>1260855.47</v>
      </c>
      <c r="J377" s="432"/>
      <c r="K377" s="455"/>
      <c r="L377" s="455"/>
      <c r="M377" s="455"/>
      <c r="N377" s="455"/>
      <c r="O377" s="275">
        <v>12</v>
      </c>
      <c r="P377" s="275"/>
    </row>
    <row r="378" spans="1:16" ht="4.9000000000000004" customHeight="1" x14ac:dyDescent="0.2">
      <c r="A378" s="2"/>
      <c r="B378" s="95"/>
      <c r="C378" s="272"/>
      <c r="D378" s="304"/>
      <c r="E378" s="304"/>
      <c r="F378" s="305"/>
      <c r="G378" s="304"/>
      <c r="H378" s="305"/>
      <c r="I378" s="501"/>
      <c r="J378" s="501"/>
      <c r="K378" s="455"/>
      <c r="L378" s="455"/>
      <c r="M378" s="455"/>
      <c r="N378" s="455"/>
      <c r="O378" s="275"/>
      <c r="P378" s="275"/>
    </row>
    <row r="379" spans="1:16" ht="13.15" customHeight="1" x14ac:dyDescent="0.2">
      <c r="A379" s="2"/>
      <c r="B379" s="95"/>
      <c r="C379" s="272"/>
      <c r="D379" s="504" t="s">
        <v>38</v>
      </c>
      <c r="E379" s="505"/>
      <c r="F379" s="505"/>
      <c r="G379" s="505"/>
      <c r="H379" s="505"/>
      <c r="I379" s="502">
        <f>SUM(I366:J378)</f>
        <v>15091761.570000002</v>
      </c>
      <c r="J379" s="503"/>
      <c r="K379" s="455"/>
      <c r="L379" s="455"/>
      <c r="M379" s="455"/>
      <c r="N379" s="455"/>
      <c r="O379" s="275"/>
      <c r="P379" s="275"/>
    </row>
    <row r="380" spans="1:16" ht="4.9000000000000004" customHeight="1" x14ac:dyDescent="0.2">
      <c r="A380" s="2"/>
      <c r="B380" s="95"/>
      <c r="C380" s="272"/>
      <c r="D380" s="308"/>
      <c r="E380" s="308"/>
      <c r="F380" s="308"/>
      <c r="G380" s="308"/>
      <c r="H380" s="308"/>
      <c r="I380" s="309"/>
      <c r="J380" s="309"/>
      <c r="K380" s="455"/>
      <c r="L380" s="455"/>
      <c r="M380" s="455"/>
      <c r="N380" s="455"/>
      <c r="O380" s="275"/>
      <c r="P380" s="275"/>
    </row>
    <row r="381" spans="1:16" ht="12.6" customHeight="1" x14ac:dyDescent="0.2">
      <c r="A381" s="2"/>
      <c r="B381" s="95"/>
      <c r="C381" s="272"/>
      <c r="D381" s="314">
        <v>2022</v>
      </c>
      <c r="E381" s="427" t="str">
        <f>G362</f>
        <v>Diciembre</v>
      </c>
      <c r="F381" s="428"/>
      <c r="G381" s="427" t="s">
        <v>243</v>
      </c>
      <c r="H381" s="428"/>
      <c r="I381" s="431">
        <v>1457361.75</v>
      </c>
      <c r="J381" s="432"/>
      <c r="K381" s="455"/>
      <c r="L381" s="455"/>
      <c r="M381" s="455"/>
      <c r="N381" s="455"/>
      <c r="O381" s="275">
        <v>1</v>
      </c>
      <c r="P381" s="275"/>
    </row>
    <row r="382" spans="1:16" ht="12.6" customHeight="1" x14ac:dyDescent="0.2">
      <c r="A382" s="2"/>
      <c r="B382" s="95"/>
      <c r="C382" s="272"/>
      <c r="D382" s="314">
        <v>2022</v>
      </c>
      <c r="E382" s="427" t="str">
        <f t="shared" ref="E382:E384" si="5">G381</f>
        <v>Enero</v>
      </c>
      <c r="F382" s="428"/>
      <c r="G382" s="427" t="s">
        <v>244</v>
      </c>
      <c r="H382" s="428"/>
      <c r="I382" s="431">
        <v>1353528.34</v>
      </c>
      <c r="J382" s="432"/>
      <c r="K382" s="455"/>
      <c r="L382" s="455"/>
      <c r="M382" s="455"/>
      <c r="N382" s="455"/>
      <c r="O382" s="275">
        <v>2</v>
      </c>
      <c r="P382" s="275"/>
    </row>
    <row r="383" spans="1:16" ht="12.6" customHeight="1" x14ac:dyDescent="0.2">
      <c r="A383" s="2"/>
      <c r="B383" s="95"/>
      <c r="C383" s="272"/>
      <c r="D383" s="314">
        <v>2022</v>
      </c>
      <c r="E383" s="427" t="str">
        <f t="shared" si="5"/>
        <v>Febrero</v>
      </c>
      <c r="F383" s="428"/>
      <c r="G383" s="427" t="s">
        <v>245</v>
      </c>
      <c r="H383" s="428"/>
      <c r="I383" s="431">
        <v>1353528.34</v>
      </c>
      <c r="J383" s="432"/>
      <c r="K383" s="455"/>
      <c r="L383" s="455"/>
      <c r="M383" s="455"/>
      <c r="N383" s="455"/>
      <c r="O383" s="275">
        <v>3</v>
      </c>
      <c r="P383" s="275"/>
    </row>
    <row r="384" spans="1:16" ht="12.6" customHeight="1" x14ac:dyDescent="0.2">
      <c r="A384" s="2"/>
      <c r="B384" s="95"/>
      <c r="C384" s="272"/>
      <c r="D384" s="314">
        <v>2022</v>
      </c>
      <c r="E384" s="427" t="str">
        <f t="shared" si="5"/>
        <v>Marzo</v>
      </c>
      <c r="F384" s="428"/>
      <c r="G384" s="427" t="s">
        <v>246</v>
      </c>
      <c r="H384" s="428"/>
      <c r="I384" s="431">
        <v>1081716.3899999999</v>
      </c>
      <c r="J384" s="432"/>
      <c r="K384" s="455"/>
      <c r="L384" s="455"/>
      <c r="M384" s="455"/>
      <c r="N384" s="455"/>
      <c r="O384" s="275">
        <v>4</v>
      </c>
      <c r="P384" s="275"/>
    </row>
    <row r="385" spans="1:16" ht="12.6" customHeight="1" x14ac:dyDescent="0.2">
      <c r="A385" s="2"/>
      <c r="B385" s="95"/>
      <c r="C385" s="272"/>
      <c r="D385" s="504" t="s">
        <v>38</v>
      </c>
      <c r="E385" s="505"/>
      <c r="F385" s="505"/>
      <c r="G385" s="505"/>
      <c r="H385" s="505"/>
      <c r="I385" s="502">
        <f>SUM(I381:J384)</f>
        <v>5246134.8199999994</v>
      </c>
      <c r="J385" s="690"/>
      <c r="K385" s="455"/>
      <c r="L385" s="455"/>
      <c r="M385" s="455"/>
      <c r="N385" s="455"/>
      <c r="O385" s="275"/>
      <c r="P385" s="275"/>
    </row>
    <row r="386" spans="1:16" ht="4.9000000000000004" customHeight="1" x14ac:dyDescent="0.2">
      <c r="A386" s="2"/>
      <c r="B386" s="95"/>
      <c r="C386" s="272"/>
      <c r="D386" s="316"/>
      <c r="E386" s="316"/>
      <c r="F386" s="316"/>
      <c r="G386" s="316"/>
      <c r="H386" s="316"/>
      <c r="I386" s="317"/>
      <c r="J386" s="317"/>
      <c r="K386" s="98"/>
      <c r="L386" s="158"/>
      <c r="M386" s="158"/>
      <c r="N386" s="158"/>
      <c r="O386" s="275"/>
      <c r="P386" s="275"/>
    </row>
    <row r="387" spans="1:16" ht="13.15" customHeight="1" x14ac:dyDescent="0.2">
      <c r="A387" s="2"/>
      <c r="B387" s="95"/>
      <c r="C387" s="272"/>
      <c r="D387" s="508" t="s">
        <v>416</v>
      </c>
      <c r="E387" s="509"/>
      <c r="F387" s="509"/>
      <c r="G387" s="509"/>
      <c r="H387" s="510"/>
      <c r="I387" s="506">
        <f>I364+I379+I385</f>
        <v>33783761.790000007</v>
      </c>
      <c r="J387" s="507"/>
      <c r="K387" s="98"/>
      <c r="L387" s="158"/>
      <c r="M387" s="158"/>
      <c r="N387" s="158"/>
      <c r="O387" s="275"/>
      <c r="P387" s="275"/>
    </row>
    <row r="388" spans="1:16" ht="8.4499999999999993" customHeight="1" x14ac:dyDescent="0.2">
      <c r="A388" s="2"/>
      <c r="B388" s="95"/>
      <c r="C388" s="272"/>
      <c r="D388" s="310"/>
      <c r="E388" s="310"/>
      <c r="F388" s="310"/>
      <c r="G388" s="310"/>
      <c r="H388" s="310"/>
      <c r="I388" s="311"/>
      <c r="J388" s="311"/>
      <c r="K388" s="98"/>
      <c r="L388" s="158"/>
      <c r="M388" s="158"/>
      <c r="N388" s="158"/>
      <c r="O388" s="275"/>
      <c r="P388" s="275"/>
    </row>
    <row r="389" spans="1:16" ht="13.15" customHeight="1" x14ac:dyDescent="0.2">
      <c r="A389" s="2"/>
      <c r="B389" s="95"/>
      <c r="C389" s="526" t="s">
        <v>423</v>
      </c>
      <c r="D389" s="526"/>
      <c r="E389" s="526"/>
      <c r="F389" s="526"/>
      <c r="G389" s="526"/>
      <c r="H389" s="526"/>
      <c r="I389" s="526"/>
      <c r="J389" s="526"/>
      <c r="K389" s="526"/>
      <c r="L389" s="526"/>
      <c r="M389" s="526"/>
      <c r="N389" s="526"/>
      <c r="O389" s="526"/>
      <c r="P389" s="526"/>
    </row>
    <row r="390" spans="1:16" ht="4.9000000000000004" customHeight="1" x14ac:dyDescent="0.2">
      <c r="A390" s="2"/>
      <c r="B390" s="95"/>
      <c r="C390" s="154"/>
      <c r="D390" s="62"/>
      <c r="E390" s="62"/>
      <c r="F390" s="62"/>
      <c r="G390" s="62"/>
      <c r="H390" s="62"/>
      <c r="I390" s="100"/>
      <c r="J390" s="80"/>
      <c r="K390" s="159"/>
      <c r="L390" s="160"/>
      <c r="M390" s="159"/>
      <c r="N390" s="159"/>
      <c r="O390" s="161"/>
      <c r="P390" s="161"/>
    </row>
    <row r="391" spans="1:16" ht="13.15" customHeight="1" x14ac:dyDescent="0.2">
      <c r="A391" s="2"/>
      <c r="B391" s="95"/>
      <c r="C391" s="184"/>
      <c r="D391" s="183">
        <v>2022</v>
      </c>
      <c r="E391" s="427" t="s">
        <v>245</v>
      </c>
      <c r="F391" s="428"/>
      <c r="G391" s="427" t="s">
        <v>246</v>
      </c>
      <c r="H391" s="428"/>
      <c r="I391" s="431">
        <v>271811.95</v>
      </c>
      <c r="J391" s="657"/>
      <c r="K391" s="427" t="s">
        <v>256</v>
      </c>
      <c r="L391" s="641"/>
      <c r="M391" s="641"/>
      <c r="N391" s="641"/>
      <c r="O391" s="185">
        <v>4</v>
      </c>
      <c r="P391" s="173"/>
    </row>
    <row r="392" spans="1:16" ht="13.15" customHeight="1" x14ac:dyDescent="0.2">
      <c r="A392" s="2"/>
      <c r="B392" s="95"/>
      <c r="C392" s="192"/>
      <c r="D392" s="190">
        <v>2022</v>
      </c>
      <c r="E392" s="427" t="str">
        <f t="shared" ref="E392:E394" si="6">G391</f>
        <v>Abril</v>
      </c>
      <c r="F392" s="428"/>
      <c r="G392" s="427" t="s">
        <v>247</v>
      </c>
      <c r="H392" s="428"/>
      <c r="I392" s="431">
        <v>1353528.34</v>
      </c>
      <c r="J392" s="657"/>
      <c r="K392" s="427" t="s">
        <v>256</v>
      </c>
      <c r="L392" s="641"/>
      <c r="M392" s="641"/>
      <c r="N392" s="641"/>
      <c r="O392" s="193">
        <f t="shared" ref="O392:O397" si="7">O391+1</f>
        <v>5</v>
      </c>
      <c r="P392" s="173"/>
    </row>
    <row r="393" spans="1:16" ht="13.15" customHeight="1" x14ac:dyDescent="0.2">
      <c r="A393" s="2"/>
      <c r="B393" s="95"/>
      <c r="C393" s="196"/>
      <c r="D393" s="195">
        <v>2022</v>
      </c>
      <c r="E393" s="427" t="str">
        <f t="shared" si="6"/>
        <v>Mayo</v>
      </c>
      <c r="F393" s="428"/>
      <c r="G393" s="427" t="s">
        <v>248</v>
      </c>
      <c r="H393" s="428"/>
      <c r="I393" s="431">
        <v>1353528.34</v>
      </c>
      <c r="J393" s="657"/>
      <c r="K393" s="427" t="s">
        <v>256</v>
      </c>
      <c r="L393" s="641"/>
      <c r="M393" s="641"/>
      <c r="N393" s="641"/>
      <c r="O393" s="197">
        <f t="shared" si="7"/>
        <v>6</v>
      </c>
      <c r="P393" s="173"/>
    </row>
    <row r="394" spans="1:16" ht="13.15" customHeight="1" x14ac:dyDescent="0.2">
      <c r="A394" s="2"/>
      <c r="B394" s="95"/>
      <c r="C394" s="203"/>
      <c r="D394" s="202">
        <v>2022</v>
      </c>
      <c r="E394" s="427" t="str">
        <f t="shared" si="6"/>
        <v>Junio</v>
      </c>
      <c r="F394" s="428"/>
      <c r="G394" s="427" t="s">
        <v>249</v>
      </c>
      <c r="H394" s="428"/>
      <c r="I394" s="431">
        <v>1353528.34</v>
      </c>
      <c r="J394" s="657"/>
      <c r="K394" s="427" t="s">
        <v>256</v>
      </c>
      <c r="L394" s="641"/>
      <c r="M394" s="641"/>
      <c r="N394" s="641"/>
      <c r="O394" s="204">
        <f t="shared" si="7"/>
        <v>7</v>
      </c>
      <c r="P394" s="173"/>
    </row>
    <row r="395" spans="1:16" ht="13.15" customHeight="1" x14ac:dyDescent="0.2">
      <c r="A395" s="2"/>
      <c r="B395" s="95"/>
      <c r="C395" s="212"/>
      <c r="D395" s="211">
        <v>2022</v>
      </c>
      <c r="E395" s="427" t="str">
        <f t="shared" ref="E395" si="8">G394</f>
        <v>Julio</v>
      </c>
      <c r="F395" s="428"/>
      <c r="G395" s="427" t="s">
        <v>250</v>
      </c>
      <c r="H395" s="428"/>
      <c r="I395" s="431">
        <v>1353528.34</v>
      </c>
      <c r="J395" s="657"/>
      <c r="K395" s="427" t="s">
        <v>256</v>
      </c>
      <c r="L395" s="641"/>
      <c r="M395" s="641"/>
      <c r="N395" s="641"/>
      <c r="O395" s="213">
        <f t="shared" si="7"/>
        <v>8</v>
      </c>
      <c r="P395" s="173"/>
    </row>
    <row r="396" spans="1:16" ht="13.15" customHeight="1" x14ac:dyDescent="0.2">
      <c r="A396" s="2"/>
      <c r="B396" s="95"/>
      <c r="C396" s="244"/>
      <c r="D396" s="243">
        <v>2022</v>
      </c>
      <c r="E396" s="427" t="str">
        <f t="shared" ref="E396" si="9">G395</f>
        <v>Agosto</v>
      </c>
      <c r="F396" s="428"/>
      <c r="G396" s="427" t="s">
        <v>251</v>
      </c>
      <c r="H396" s="428"/>
      <c r="I396" s="431">
        <v>1380795.36</v>
      </c>
      <c r="J396" s="657"/>
      <c r="K396" s="427" t="s">
        <v>256</v>
      </c>
      <c r="L396" s="641"/>
      <c r="M396" s="641"/>
      <c r="N396" s="641"/>
      <c r="O396" s="245">
        <f t="shared" si="7"/>
        <v>9</v>
      </c>
      <c r="P396" s="173"/>
    </row>
    <row r="397" spans="1:16" ht="13.15" customHeight="1" x14ac:dyDescent="0.2">
      <c r="A397" s="2"/>
      <c r="B397" s="95"/>
      <c r="C397" s="253"/>
      <c r="D397" s="252">
        <v>2022</v>
      </c>
      <c r="E397" s="427" t="str">
        <f t="shared" ref="E397" si="10">G396</f>
        <v>Septiembre</v>
      </c>
      <c r="F397" s="428"/>
      <c r="G397" s="427" t="s">
        <v>252</v>
      </c>
      <c r="H397" s="428"/>
      <c r="I397" s="431">
        <v>1436151.47</v>
      </c>
      <c r="J397" s="657"/>
      <c r="K397" s="427" t="s">
        <v>256</v>
      </c>
      <c r="L397" s="641"/>
      <c r="M397" s="641"/>
      <c r="N397" s="641"/>
      <c r="O397" s="254">
        <f t="shared" si="7"/>
        <v>10</v>
      </c>
      <c r="P397" s="173"/>
    </row>
    <row r="398" spans="1:16" ht="13.15" customHeight="1" x14ac:dyDescent="0.2">
      <c r="A398" s="2"/>
      <c r="B398" s="95"/>
      <c r="C398" s="265"/>
      <c r="D398" s="264">
        <v>2022</v>
      </c>
      <c r="E398" s="452" t="s">
        <v>252</v>
      </c>
      <c r="F398" s="453"/>
      <c r="G398" s="452" t="s">
        <v>253</v>
      </c>
      <c r="H398" s="453"/>
      <c r="I398" s="499">
        <v>1932442.46</v>
      </c>
      <c r="J398" s="614"/>
      <c r="K398" s="427" t="s">
        <v>256</v>
      </c>
      <c r="L398" s="641"/>
      <c r="M398" s="641"/>
      <c r="N398" s="641"/>
      <c r="O398" s="268">
        <v>11</v>
      </c>
      <c r="P398" s="173"/>
    </row>
    <row r="399" spans="1:16" ht="13.15" customHeight="1" x14ac:dyDescent="0.2">
      <c r="A399" s="2"/>
      <c r="B399" s="95"/>
      <c r="C399" s="259"/>
      <c r="D399" s="258">
        <v>2022</v>
      </c>
      <c r="E399" s="427" t="s">
        <v>253</v>
      </c>
      <c r="F399" s="428"/>
      <c r="G399" s="427" t="s">
        <v>258</v>
      </c>
      <c r="H399" s="428"/>
      <c r="I399" s="431">
        <v>1865615.11</v>
      </c>
      <c r="J399" s="657"/>
      <c r="K399" s="427" t="s">
        <v>256</v>
      </c>
      <c r="L399" s="641"/>
      <c r="M399" s="641"/>
      <c r="N399" s="641"/>
      <c r="O399" s="260">
        <v>12</v>
      </c>
      <c r="P399" s="173"/>
    </row>
    <row r="400" spans="1:16" ht="4.9000000000000004" customHeight="1" x14ac:dyDescent="0.2">
      <c r="A400" s="2"/>
      <c r="B400" s="95"/>
      <c r="C400" s="154"/>
      <c r="D400" s="62"/>
      <c r="E400" s="62"/>
      <c r="F400" s="62"/>
      <c r="G400" s="62"/>
      <c r="H400" s="62"/>
      <c r="I400" s="100"/>
      <c r="J400" s="80"/>
      <c r="K400" s="159"/>
      <c r="L400" s="160"/>
      <c r="M400" s="159"/>
      <c r="N400" s="159"/>
      <c r="O400" s="161"/>
      <c r="P400" s="161"/>
    </row>
    <row r="401" spans="1:16" ht="13.15" customHeight="1" x14ac:dyDescent="0.2">
      <c r="A401" s="2"/>
      <c r="B401" s="95"/>
      <c r="C401" s="154"/>
      <c r="D401" s="483" t="s">
        <v>38</v>
      </c>
      <c r="E401" s="484"/>
      <c r="F401" s="484"/>
      <c r="G401" s="484"/>
      <c r="H401" s="485"/>
      <c r="I401" s="486">
        <f>SUM(I391:J400)</f>
        <v>12300929.710000001</v>
      </c>
      <c r="J401" s="658"/>
      <c r="K401" s="649"/>
      <c r="L401" s="650"/>
      <c r="M401" s="159"/>
      <c r="N401" s="159"/>
      <c r="O401" s="161"/>
      <c r="P401" s="161"/>
    </row>
    <row r="402" spans="1:16" ht="4.9000000000000004" customHeight="1" x14ac:dyDescent="0.2">
      <c r="A402" s="2"/>
      <c r="B402" s="95"/>
      <c r="C402" s="154"/>
      <c r="D402" s="62"/>
      <c r="E402" s="62"/>
      <c r="F402" s="62"/>
      <c r="G402" s="62"/>
      <c r="H402" s="62"/>
      <c r="I402" s="100"/>
      <c r="J402" s="80"/>
      <c r="K402" s="159"/>
      <c r="L402" s="160"/>
      <c r="M402" s="159"/>
      <c r="N402" s="159"/>
      <c r="O402" s="161"/>
      <c r="P402" s="161"/>
    </row>
    <row r="403" spans="1:16" ht="13.15" customHeight="1" x14ac:dyDescent="0.2">
      <c r="A403" s="2"/>
      <c r="B403" s="95"/>
      <c r="C403" s="272"/>
      <c r="D403" s="269">
        <v>2023</v>
      </c>
      <c r="E403" s="427" t="str">
        <f>G399</f>
        <v>Diciembre</v>
      </c>
      <c r="F403" s="428"/>
      <c r="G403" s="427" t="s">
        <v>243</v>
      </c>
      <c r="H403" s="428"/>
      <c r="I403" s="431">
        <v>1805743.41</v>
      </c>
      <c r="J403" s="657"/>
      <c r="K403" s="427" t="s">
        <v>256</v>
      </c>
      <c r="L403" s="641"/>
      <c r="M403" s="641"/>
      <c r="N403" s="641"/>
      <c r="O403" s="275">
        <v>1</v>
      </c>
      <c r="P403" s="173"/>
    </row>
    <row r="404" spans="1:16" ht="4.9000000000000004" customHeight="1" x14ac:dyDescent="0.2">
      <c r="A404" s="2"/>
      <c r="B404" s="95"/>
      <c r="C404" s="272"/>
      <c r="D404" s="62"/>
      <c r="E404" s="62"/>
      <c r="F404" s="62"/>
      <c r="G404" s="62"/>
      <c r="H404" s="62"/>
      <c r="I404" s="100"/>
      <c r="J404" s="80"/>
      <c r="K404" s="273"/>
      <c r="L404" s="274"/>
      <c r="M404" s="273"/>
      <c r="N404" s="273"/>
      <c r="O404" s="275"/>
      <c r="P404" s="275"/>
    </row>
    <row r="405" spans="1:16" ht="13.15" customHeight="1" x14ac:dyDescent="0.2">
      <c r="A405" s="2"/>
      <c r="B405" s="95"/>
      <c r="C405" s="272"/>
      <c r="D405" s="483" t="s">
        <v>38</v>
      </c>
      <c r="E405" s="484"/>
      <c r="F405" s="484"/>
      <c r="G405" s="484"/>
      <c r="H405" s="485"/>
      <c r="I405" s="486">
        <f>SUM(I403:J404)</f>
        <v>1805743.41</v>
      </c>
      <c r="J405" s="658"/>
      <c r="K405" s="649"/>
      <c r="L405" s="650"/>
      <c r="M405" s="273"/>
      <c r="N405" s="273"/>
      <c r="O405" s="275"/>
      <c r="P405" s="275"/>
    </row>
    <row r="406" spans="1:16" ht="13.9" customHeight="1" x14ac:dyDescent="0.2">
      <c r="A406" s="2"/>
      <c r="B406" s="95"/>
      <c r="C406" s="154"/>
      <c r="D406" s="483" t="s">
        <v>424</v>
      </c>
      <c r="E406" s="484"/>
      <c r="F406" s="484"/>
      <c r="G406" s="484"/>
      <c r="H406" s="485"/>
      <c r="I406" s="486">
        <f>I401+I405</f>
        <v>14106673.120000001</v>
      </c>
      <c r="J406" s="658"/>
      <c r="K406" s="659"/>
      <c r="L406" s="650"/>
      <c r="M406" s="159"/>
      <c r="N406" s="159"/>
      <c r="O406" s="161"/>
      <c r="P406" s="161"/>
    </row>
    <row r="407" spans="1:16" ht="4.9000000000000004" customHeight="1" x14ac:dyDescent="0.2">
      <c r="A407" s="2"/>
      <c r="B407" s="95"/>
      <c r="C407" s="154"/>
      <c r="D407" s="62"/>
      <c r="E407" s="62"/>
      <c r="F407" s="62"/>
      <c r="G407" s="62"/>
      <c r="H407" s="62"/>
      <c r="I407" s="100"/>
      <c r="J407" s="80"/>
      <c r="K407" s="159"/>
      <c r="L407" s="160"/>
      <c r="M407" s="159"/>
      <c r="N407" s="159"/>
      <c r="O407" s="161"/>
      <c r="P407" s="161"/>
    </row>
    <row r="408" spans="1:16" ht="7.9" customHeight="1" x14ac:dyDescent="0.2">
      <c r="A408" s="2"/>
      <c r="B408" s="95"/>
      <c r="C408" s="272"/>
      <c r="D408" s="62"/>
      <c r="E408" s="62"/>
      <c r="F408" s="62"/>
      <c r="G408" s="62"/>
      <c r="H408" s="62"/>
      <c r="I408" s="100"/>
      <c r="J408" s="80"/>
      <c r="K408" s="325"/>
      <c r="L408" s="326"/>
      <c r="M408" s="325"/>
      <c r="N408" s="325"/>
      <c r="O408" s="275"/>
      <c r="P408" s="275"/>
    </row>
    <row r="409" spans="1:16" s="387" customFormat="1" ht="12.75" x14ac:dyDescent="0.2">
      <c r="A409" s="2"/>
      <c r="B409" s="95"/>
      <c r="C409" s="101" t="s">
        <v>600</v>
      </c>
      <c r="D409" s="62"/>
      <c r="E409" s="62"/>
      <c r="F409" s="62"/>
      <c r="G409" s="62"/>
      <c r="H409" s="62"/>
      <c r="I409" s="100"/>
      <c r="J409" s="80"/>
      <c r="K409" s="383"/>
      <c r="L409" s="384"/>
      <c r="M409" s="383"/>
      <c r="N409" s="383"/>
      <c r="O409" s="275"/>
      <c r="P409" s="275"/>
    </row>
    <row r="410" spans="1:16" s="387" customFormat="1" ht="22.9" customHeight="1" x14ac:dyDescent="0.2">
      <c r="A410" s="2"/>
      <c r="B410" s="95"/>
      <c r="C410" s="498" t="s">
        <v>626</v>
      </c>
      <c r="D410" s="498"/>
      <c r="E410" s="498"/>
      <c r="F410" s="498"/>
      <c r="G410" s="498"/>
      <c r="H410" s="498"/>
      <c r="I410" s="498"/>
      <c r="J410" s="498"/>
      <c r="K410" s="498"/>
      <c r="L410" s="498"/>
      <c r="M410" s="498"/>
      <c r="N410" s="498"/>
      <c r="O410" s="498"/>
      <c r="P410" s="498"/>
    </row>
    <row r="411" spans="1:16" s="387" customFormat="1" ht="7.9" customHeight="1" x14ac:dyDescent="0.2">
      <c r="A411" s="2"/>
      <c r="B411" s="95"/>
      <c r="C411" s="381"/>
      <c r="D411" s="62"/>
      <c r="E411" s="62"/>
      <c r="F411" s="62"/>
      <c r="G411" s="62"/>
      <c r="H411" s="62"/>
      <c r="I411" s="100"/>
      <c r="J411" s="80"/>
      <c r="K411" s="383"/>
      <c r="L411" s="384"/>
      <c r="M411" s="383"/>
      <c r="N411" s="383"/>
      <c r="O411" s="275"/>
      <c r="P411" s="275"/>
    </row>
    <row r="412" spans="1:16" x14ac:dyDescent="0.2">
      <c r="A412" s="5"/>
      <c r="B412" s="14"/>
      <c r="C412" s="101" t="s">
        <v>43</v>
      </c>
      <c r="D412" s="63"/>
      <c r="E412" s="63"/>
      <c r="F412" s="63"/>
      <c r="G412" s="63"/>
      <c r="H412" s="63"/>
      <c r="I412" s="63"/>
      <c r="J412" s="63"/>
      <c r="K412" s="63"/>
      <c r="L412" s="63"/>
      <c r="M412" s="63"/>
      <c r="N412" s="63"/>
      <c r="O412" s="63"/>
      <c r="P412" s="63"/>
    </row>
    <row r="413" spans="1:16" ht="33" customHeight="1" x14ac:dyDescent="0.2">
      <c r="A413" s="5"/>
      <c r="B413" s="14"/>
      <c r="C413" s="498" t="s">
        <v>450</v>
      </c>
      <c r="D413" s="498"/>
      <c r="E413" s="498"/>
      <c r="F413" s="498"/>
      <c r="G413" s="498"/>
      <c r="H413" s="498"/>
      <c r="I413" s="498"/>
      <c r="J413" s="498"/>
      <c r="K413" s="498"/>
      <c r="L413" s="498"/>
      <c r="M413" s="498"/>
      <c r="N413" s="498"/>
      <c r="O413" s="498"/>
      <c r="P413" s="498"/>
    </row>
    <row r="414" spans="1:16" s="392" customFormat="1" ht="13.5" customHeight="1" x14ac:dyDescent="0.2">
      <c r="A414" s="5"/>
      <c r="B414" s="14"/>
      <c r="C414" s="391"/>
      <c r="D414" s="391"/>
      <c r="E414" s="391"/>
      <c r="F414" s="391"/>
      <c r="G414" s="391"/>
      <c r="H414" s="391"/>
      <c r="I414" s="391"/>
      <c r="J414" s="391"/>
      <c r="K414" s="391"/>
      <c r="L414" s="391"/>
      <c r="M414" s="391"/>
      <c r="N414" s="391"/>
      <c r="O414" s="391"/>
      <c r="P414" s="391"/>
    </row>
    <row r="415" spans="1:16" s="20" customFormat="1" ht="7.9" customHeight="1" x14ac:dyDescent="0.2">
      <c r="A415" s="21"/>
      <c r="B415" s="22"/>
      <c r="C415" s="21"/>
      <c r="D415" s="21"/>
      <c r="E415" s="21"/>
      <c r="F415" s="21"/>
      <c r="G415" s="21"/>
      <c r="H415" s="21"/>
      <c r="I415" s="21"/>
      <c r="J415" s="21"/>
      <c r="K415" s="21"/>
      <c r="L415" s="21"/>
      <c r="M415" s="21"/>
      <c r="N415" s="21"/>
      <c r="O415" s="21"/>
      <c r="P415" s="21"/>
    </row>
    <row r="416" spans="1:16" x14ac:dyDescent="0.2">
      <c r="A416" s="5"/>
      <c r="B416" s="95"/>
      <c r="C416" s="2" t="s">
        <v>386</v>
      </c>
      <c r="D416" s="5"/>
      <c r="E416" s="5"/>
      <c r="F416" s="5"/>
      <c r="G416" s="5"/>
      <c r="H416" s="5"/>
      <c r="I416" s="5"/>
      <c r="J416" s="5"/>
      <c r="K416" s="5"/>
      <c r="L416" s="5"/>
      <c r="M416" s="5"/>
      <c r="N416" s="5"/>
      <c r="O416" s="5"/>
      <c r="P416" s="5"/>
    </row>
    <row r="417" spans="1:16" ht="14.45" customHeight="1" x14ac:dyDescent="0.2">
      <c r="A417" s="5"/>
      <c r="B417" s="95"/>
      <c r="C417" s="469" t="s">
        <v>478</v>
      </c>
      <c r="D417" s="469"/>
      <c r="E417" s="469"/>
      <c r="F417" s="469"/>
      <c r="G417" s="469"/>
      <c r="H417" s="469"/>
      <c r="I417" s="469"/>
      <c r="J417" s="469"/>
      <c r="K417" s="469"/>
      <c r="L417" s="469"/>
      <c r="M417" s="469"/>
      <c r="N417" s="469"/>
      <c r="O417" s="469"/>
      <c r="P417" s="469"/>
    </row>
    <row r="418" spans="1:16" ht="7.9" customHeight="1" x14ac:dyDescent="0.2">
      <c r="A418" s="2"/>
      <c r="B418" s="15"/>
      <c r="C418" s="10"/>
      <c r="D418" s="10"/>
      <c r="E418" s="10"/>
      <c r="F418" s="10"/>
      <c r="G418" s="10"/>
      <c r="H418" s="10"/>
      <c r="I418" s="10"/>
      <c r="J418" s="10"/>
      <c r="K418" s="10"/>
      <c r="L418" s="10"/>
      <c r="M418" s="10"/>
      <c r="N418" s="10"/>
      <c r="O418" s="10"/>
      <c r="P418" s="10"/>
    </row>
    <row r="419" spans="1:16" ht="12" customHeight="1" x14ac:dyDescent="0.2">
      <c r="A419" s="2"/>
      <c r="B419" s="15"/>
      <c r="C419" s="2" t="s">
        <v>387</v>
      </c>
      <c r="D419" s="10"/>
      <c r="E419" s="10"/>
      <c r="F419" s="10"/>
      <c r="G419" s="10"/>
      <c r="H419" s="10"/>
      <c r="I419" s="10"/>
      <c r="J419" s="10"/>
      <c r="K419" s="10"/>
      <c r="L419" s="10"/>
      <c r="M419" s="10"/>
      <c r="N419" s="10"/>
      <c r="O419" s="10"/>
      <c r="P419" s="10"/>
    </row>
    <row r="420" spans="1:16" ht="12.6" customHeight="1" x14ac:dyDescent="0.2">
      <c r="A420" s="2"/>
      <c r="B420" s="15"/>
      <c r="C420" s="469" t="s">
        <v>388</v>
      </c>
      <c r="D420" s="469"/>
      <c r="E420" s="469"/>
      <c r="F420" s="469"/>
      <c r="G420" s="469"/>
      <c r="H420" s="469"/>
      <c r="I420" s="469"/>
      <c r="J420" s="469"/>
      <c r="K420" s="469"/>
      <c r="L420" s="469"/>
      <c r="M420" s="469"/>
      <c r="N420" s="469"/>
      <c r="O420" s="469"/>
      <c r="P420" s="469"/>
    </row>
    <row r="421" spans="1:16" ht="8.4499999999999993" customHeight="1" x14ac:dyDescent="0.2">
      <c r="A421" s="2"/>
      <c r="B421" s="15"/>
      <c r="C421" s="10"/>
      <c r="D421" s="10"/>
      <c r="E421" s="10"/>
      <c r="F421" s="10"/>
      <c r="G421" s="10"/>
      <c r="H421" s="10"/>
      <c r="I421" s="10"/>
      <c r="J421" s="10"/>
      <c r="K421" s="10"/>
      <c r="L421" s="10"/>
      <c r="M421" s="10"/>
      <c r="N421" s="10"/>
      <c r="O421" s="10"/>
      <c r="P421" s="10"/>
    </row>
    <row r="422" spans="1:16" ht="18.75" customHeight="1" x14ac:dyDescent="0.2">
      <c r="A422" s="2"/>
      <c r="B422" s="15"/>
      <c r="C422" s="8" t="s">
        <v>434</v>
      </c>
      <c r="D422" s="10"/>
      <c r="E422" s="10"/>
      <c r="F422" s="10"/>
      <c r="G422" s="10"/>
      <c r="H422" s="10"/>
      <c r="I422" s="10"/>
      <c r="J422" s="10"/>
      <c r="K422" s="10"/>
      <c r="L422" s="10"/>
      <c r="M422" s="10"/>
      <c r="N422" s="10"/>
      <c r="O422" s="10"/>
      <c r="P422" s="10"/>
    </row>
    <row r="423" spans="1:16" ht="8.1" customHeight="1" x14ac:dyDescent="0.2">
      <c r="A423" s="2"/>
      <c r="B423" s="15"/>
      <c r="C423" s="10"/>
      <c r="D423" s="10"/>
      <c r="E423" s="10"/>
      <c r="F423" s="10"/>
      <c r="G423" s="10"/>
      <c r="H423" s="10"/>
      <c r="I423" s="10"/>
      <c r="J423" s="10"/>
      <c r="K423" s="10"/>
      <c r="L423" s="10"/>
      <c r="M423" s="10"/>
      <c r="N423" s="10"/>
      <c r="O423" s="10"/>
      <c r="P423" s="10"/>
    </row>
    <row r="424" spans="1:16" x14ac:dyDescent="0.2">
      <c r="A424" s="12"/>
      <c r="B424" s="95"/>
      <c r="C424" s="2" t="s">
        <v>479</v>
      </c>
      <c r="D424" s="12"/>
      <c r="E424" s="12"/>
      <c r="F424" s="12"/>
      <c r="G424" s="12"/>
      <c r="H424" s="12"/>
      <c r="I424" s="12"/>
      <c r="J424" s="12"/>
      <c r="K424" s="12"/>
      <c r="L424" s="12"/>
      <c r="M424" s="12"/>
      <c r="N424" s="12"/>
      <c r="O424" s="12"/>
      <c r="P424" s="12"/>
    </row>
    <row r="425" spans="1:16" x14ac:dyDescent="0.2">
      <c r="A425" s="12"/>
      <c r="B425" s="95"/>
      <c r="C425" s="433" t="s">
        <v>389</v>
      </c>
      <c r="D425" s="433"/>
      <c r="E425" s="433"/>
      <c r="F425" s="433"/>
      <c r="G425" s="433"/>
      <c r="H425" s="433"/>
      <c r="I425" s="433"/>
      <c r="J425" s="433"/>
      <c r="K425" s="433"/>
      <c r="L425" s="433"/>
      <c r="M425" s="433"/>
      <c r="N425" s="433"/>
      <c r="O425" s="433"/>
      <c r="P425" s="433"/>
    </row>
    <row r="426" spans="1:16" ht="7.15" customHeight="1" x14ac:dyDescent="0.2">
      <c r="A426" s="12"/>
      <c r="B426" s="95"/>
      <c r="C426" s="1"/>
      <c r="D426" s="12"/>
      <c r="E426" s="12"/>
      <c r="F426" s="12"/>
      <c r="G426" s="12"/>
      <c r="H426" s="12"/>
      <c r="I426" s="12"/>
      <c r="J426" s="12"/>
      <c r="K426" s="12"/>
      <c r="L426" s="12"/>
      <c r="M426" s="12"/>
      <c r="N426" s="12"/>
      <c r="O426" s="12"/>
      <c r="P426" s="12"/>
    </row>
    <row r="427" spans="1:16" x14ac:dyDescent="0.2">
      <c r="A427" s="2"/>
      <c r="B427" s="95"/>
      <c r="C427" s="2" t="s">
        <v>390</v>
      </c>
    </row>
    <row r="428" spans="1:16" ht="13.15" customHeight="1" x14ac:dyDescent="0.2">
      <c r="A428" s="2"/>
      <c r="B428" s="95"/>
      <c r="C428" s="433" t="s">
        <v>451</v>
      </c>
      <c r="D428" s="433"/>
      <c r="E428" s="433"/>
      <c r="F428" s="433"/>
      <c r="G428" s="433"/>
      <c r="H428" s="433"/>
      <c r="I428" s="433"/>
      <c r="J428" s="433"/>
      <c r="K428" s="433"/>
      <c r="L428" s="433"/>
      <c r="M428" s="433"/>
      <c r="N428" s="433"/>
      <c r="O428" s="433"/>
      <c r="P428" s="433"/>
    </row>
    <row r="429" spans="1:16" ht="6" customHeight="1" x14ac:dyDescent="0.2">
      <c r="A429" s="2"/>
      <c r="B429" s="95"/>
      <c r="C429" s="2"/>
    </row>
    <row r="430" spans="1:16" x14ac:dyDescent="0.2">
      <c r="A430" s="5"/>
      <c r="B430" s="14"/>
      <c r="C430" s="643" t="s">
        <v>391</v>
      </c>
      <c r="D430" s="643"/>
      <c r="E430" s="643"/>
      <c r="F430" s="643"/>
      <c r="G430" s="643"/>
      <c r="H430" s="643"/>
      <c r="I430" s="63"/>
      <c r="J430" s="63"/>
      <c r="K430" s="63"/>
      <c r="L430" s="63"/>
      <c r="M430" s="63"/>
      <c r="N430" s="63"/>
      <c r="O430" s="63"/>
      <c r="P430" s="63"/>
    </row>
    <row r="431" spans="1:16" ht="36" customHeight="1" x14ac:dyDescent="0.2">
      <c r="A431" s="5"/>
      <c r="B431" s="14"/>
      <c r="C431" s="433" t="s">
        <v>435</v>
      </c>
      <c r="D431" s="433"/>
      <c r="E431" s="433"/>
      <c r="F431" s="433"/>
      <c r="G431" s="433"/>
      <c r="H431" s="433"/>
      <c r="I431" s="433"/>
      <c r="J431" s="433"/>
      <c r="K431" s="433"/>
      <c r="L431" s="433"/>
      <c r="M431" s="433"/>
      <c r="N431" s="433"/>
      <c r="O431" s="433"/>
      <c r="P431" s="433"/>
    </row>
    <row r="432" spans="1:16" ht="9" customHeight="1" x14ac:dyDescent="0.2">
      <c r="A432" s="10"/>
      <c r="B432" s="18"/>
      <c r="C432" s="26"/>
      <c r="D432" s="10"/>
      <c r="E432" s="10"/>
      <c r="F432" s="10"/>
      <c r="G432" s="10"/>
      <c r="H432" s="10"/>
      <c r="I432" s="10"/>
      <c r="J432" s="10"/>
      <c r="K432" s="10"/>
      <c r="L432" s="10"/>
      <c r="M432" s="10"/>
      <c r="N432" s="10"/>
      <c r="O432" s="10"/>
      <c r="P432" s="10"/>
    </row>
    <row r="433" spans="1:16" ht="10.9" customHeight="1" x14ac:dyDescent="0.2">
      <c r="A433" s="10"/>
      <c r="B433" s="95"/>
      <c r="C433" s="102" t="s">
        <v>44</v>
      </c>
      <c r="D433" s="10"/>
      <c r="E433" s="10"/>
      <c r="F433" s="10"/>
      <c r="G433" s="10"/>
      <c r="H433" s="10"/>
      <c r="I433" s="10"/>
      <c r="J433" s="10"/>
      <c r="K433" s="10"/>
      <c r="L433" s="10"/>
      <c r="M433" s="10"/>
      <c r="N433" s="10"/>
      <c r="O433" s="10"/>
      <c r="P433" s="10"/>
    </row>
    <row r="434" spans="1:16" s="387" customFormat="1" ht="4.5" customHeight="1" x14ac:dyDescent="0.2">
      <c r="A434" s="10"/>
      <c r="B434" s="95"/>
      <c r="C434" s="102"/>
      <c r="D434" s="10"/>
      <c r="E434" s="10"/>
      <c r="F434" s="10"/>
      <c r="G434" s="10"/>
      <c r="H434" s="10"/>
      <c r="I434" s="10"/>
      <c r="J434" s="10"/>
      <c r="K434" s="10"/>
      <c r="L434" s="10"/>
      <c r="M434" s="10"/>
      <c r="N434" s="10"/>
      <c r="O434" s="10"/>
      <c r="P434" s="10"/>
    </row>
    <row r="435" spans="1:16" ht="12" customHeight="1" x14ac:dyDescent="0.2">
      <c r="B435" s="15"/>
      <c r="C435" s="104" t="s">
        <v>499</v>
      </c>
      <c r="D435" s="10"/>
      <c r="E435" s="10"/>
      <c r="F435" s="10"/>
      <c r="G435" s="10"/>
      <c r="H435" s="10"/>
      <c r="I435" s="10"/>
      <c r="J435" s="10"/>
      <c r="K435" s="10"/>
      <c r="L435" s="10"/>
      <c r="M435" s="10"/>
      <c r="N435" s="10"/>
      <c r="O435" s="10"/>
      <c r="P435" s="10"/>
    </row>
    <row r="436" spans="1:16" ht="3" customHeight="1" x14ac:dyDescent="0.2">
      <c r="B436" s="15"/>
      <c r="C436" s="102"/>
      <c r="D436" s="10"/>
      <c r="E436" s="10"/>
      <c r="F436" s="10"/>
      <c r="G436" s="10"/>
      <c r="H436" s="10"/>
      <c r="I436" s="10"/>
      <c r="J436" s="10"/>
      <c r="K436" s="10"/>
      <c r="L436" s="10"/>
      <c r="M436" s="10"/>
      <c r="N436" s="10"/>
      <c r="O436" s="10"/>
      <c r="P436" s="10"/>
    </row>
    <row r="437" spans="1:16" ht="12" customHeight="1" x14ac:dyDescent="0.2">
      <c r="B437" s="15"/>
      <c r="C437" s="721" t="s">
        <v>36</v>
      </c>
      <c r="D437" s="722"/>
      <c r="E437" s="722"/>
      <c r="F437" s="722"/>
      <c r="G437" s="722"/>
      <c r="H437" s="722"/>
      <c r="I437" s="723">
        <v>2025</v>
      </c>
      <c r="J437" s="723"/>
      <c r="K437" s="723"/>
      <c r="L437" s="723">
        <v>2024</v>
      </c>
      <c r="M437" s="723"/>
      <c r="N437" s="723"/>
      <c r="O437" s="10"/>
      <c r="P437" s="10"/>
    </row>
    <row r="438" spans="1:16" ht="12" customHeight="1" x14ac:dyDescent="0.2">
      <c r="B438" s="15"/>
      <c r="C438" s="735" t="s">
        <v>496</v>
      </c>
      <c r="D438" s="736"/>
      <c r="E438" s="736"/>
      <c r="F438" s="736"/>
      <c r="G438" s="736"/>
      <c r="H438" s="736"/>
      <c r="I438" s="456">
        <v>42098816.149999999</v>
      </c>
      <c r="J438" s="456"/>
      <c r="K438" s="456"/>
      <c r="L438" s="456">
        <v>42098816.149999999</v>
      </c>
      <c r="M438" s="456"/>
      <c r="N438" s="456"/>
      <c r="O438" s="10"/>
      <c r="P438" s="10"/>
    </row>
    <row r="439" spans="1:16" ht="12" customHeight="1" x14ac:dyDescent="0.2">
      <c r="B439" s="15"/>
      <c r="C439" s="735" t="s">
        <v>497</v>
      </c>
      <c r="D439" s="736"/>
      <c r="E439" s="736"/>
      <c r="F439" s="736"/>
      <c r="G439" s="736"/>
      <c r="H439" s="736"/>
      <c r="I439" s="456">
        <v>110369479.95</v>
      </c>
      <c r="J439" s="456"/>
      <c r="K439" s="456"/>
      <c r="L439" s="456">
        <v>110369479.95</v>
      </c>
      <c r="M439" s="456"/>
      <c r="N439" s="456"/>
      <c r="O439" s="10"/>
      <c r="P439" s="10"/>
    </row>
    <row r="440" spans="1:16" ht="24" customHeight="1" x14ac:dyDescent="0.2">
      <c r="B440" s="15"/>
      <c r="C440" s="691" t="s">
        <v>498</v>
      </c>
      <c r="D440" s="692"/>
      <c r="E440" s="692"/>
      <c r="F440" s="692"/>
      <c r="G440" s="692"/>
      <c r="H440" s="692"/>
      <c r="I440" s="470">
        <f>SUM(I438:K439)</f>
        <v>152468296.09999999</v>
      </c>
      <c r="J440" s="470"/>
      <c r="K440" s="470"/>
      <c r="L440" s="470">
        <f>SUM(L438:N439)</f>
        <v>152468296.09999999</v>
      </c>
      <c r="M440" s="470"/>
      <c r="N440" s="470"/>
      <c r="O440" s="10"/>
      <c r="P440" s="10"/>
    </row>
    <row r="441" spans="1:16" ht="12" customHeight="1" x14ac:dyDescent="0.2">
      <c r="B441" s="15"/>
      <c r="C441" s="102"/>
      <c r="D441" s="10"/>
      <c r="E441" s="10"/>
      <c r="F441" s="10"/>
      <c r="G441" s="10"/>
      <c r="H441" s="10"/>
      <c r="I441" s="10"/>
      <c r="J441" s="10"/>
      <c r="K441" s="10"/>
      <c r="L441" s="10"/>
      <c r="M441" s="10"/>
      <c r="N441" s="10"/>
      <c r="O441" s="10"/>
      <c r="P441" s="10"/>
    </row>
    <row r="442" spans="1:16" ht="12.6" customHeight="1" x14ac:dyDescent="0.2">
      <c r="B442" s="15"/>
      <c r="C442" s="102" t="s">
        <v>436</v>
      </c>
      <c r="D442" s="10"/>
      <c r="E442" s="10"/>
      <c r="F442" s="10"/>
      <c r="G442" s="10"/>
      <c r="H442" s="10"/>
      <c r="I442" s="10"/>
      <c r="J442" s="10"/>
      <c r="K442" s="10"/>
      <c r="L442" s="10"/>
      <c r="M442" s="10"/>
      <c r="N442" s="10"/>
      <c r="O442" s="10"/>
      <c r="P442" s="10"/>
    </row>
    <row r="443" spans="1:16" s="93" customFormat="1" ht="34.9" customHeight="1" x14ac:dyDescent="0.2">
      <c r="B443" s="281"/>
      <c r="C443" s="433" t="s">
        <v>568</v>
      </c>
      <c r="D443" s="433"/>
      <c r="E443" s="433"/>
      <c r="F443" s="433"/>
      <c r="G443" s="433"/>
      <c r="H443" s="433"/>
      <c r="I443" s="433"/>
      <c r="J443" s="433"/>
      <c r="K443" s="433"/>
      <c r="L443" s="433"/>
      <c r="M443" s="433"/>
      <c r="N443" s="433"/>
      <c r="O443" s="433"/>
      <c r="P443" s="433"/>
    </row>
    <row r="444" spans="1:16" ht="23.45" customHeight="1" x14ac:dyDescent="0.2">
      <c r="B444" s="15"/>
      <c r="C444" s="469" t="s">
        <v>469</v>
      </c>
      <c r="D444" s="469"/>
      <c r="E444" s="469"/>
      <c r="F444" s="469"/>
      <c r="G444" s="469"/>
      <c r="H444" s="469"/>
      <c r="I444" s="469"/>
      <c r="J444" s="469"/>
      <c r="K444" s="469"/>
      <c r="L444" s="469"/>
      <c r="M444" s="469"/>
      <c r="N444" s="469"/>
      <c r="O444" s="469"/>
      <c r="P444" s="469"/>
    </row>
    <row r="445" spans="1:16" ht="8.25" customHeight="1" x14ac:dyDescent="0.2">
      <c r="B445" s="15"/>
      <c r="C445" s="10"/>
      <c r="D445" s="10"/>
      <c r="E445" s="10"/>
      <c r="F445" s="10"/>
      <c r="G445" s="10"/>
      <c r="H445" s="10"/>
      <c r="I445" s="10"/>
      <c r="J445" s="10"/>
      <c r="K445" s="10"/>
      <c r="L445" s="10"/>
      <c r="M445" s="10"/>
      <c r="N445" s="10"/>
    </row>
    <row r="446" spans="1:16" x14ac:dyDescent="0.2">
      <c r="B446" s="15"/>
      <c r="C446" s="721" t="s">
        <v>36</v>
      </c>
      <c r="D446" s="722"/>
      <c r="E446" s="722"/>
      <c r="F446" s="722"/>
      <c r="G446" s="722"/>
      <c r="H446" s="722"/>
      <c r="I446" s="723">
        <v>2025</v>
      </c>
      <c r="J446" s="723"/>
      <c r="K446" s="723"/>
      <c r="L446" s="723">
        <v>2024</v>
      </c>
      <c r="M446" s="723"/>
      <c r="N446" s="723"/>
    </row>
    <row r="447" spans="1:16" ht="11.65" customHeight="1" x14ac:dyDescent="0.2">
      <c r="B447" s="15"/>
      <c r="C447" s="651" t="s">
        <v>150</v>
      </c>
      <c r="D447" s="651"/>
      <c r="E447" s="651"/>
      <c r="F447" s="651"/>
      <c r="G447" s="651"/>
      <c r="H447" s="651"/>
      <c r="I447" s="523">
        <v>184432.3</v>
      </c>
      <c r="J447" s="524"/>
      <c r="K447" s="525"/>
      <c r="L447" s="523">
        <v>184432.3</v>
      </c>
      <c r="M447" s="524"/>
      <c r="N447" s="525"/>
    </row>
    <row r="448" spans="1:16" ht="11.65" customHeight="1" x14ac:dyDescent="0.2">
      <c r="B448" s="15"/>
      <c r="C448" s="651" t="s">
        <v>279</v>
      </c>
      <c r="D448" s="651"/>
      <c r="E448" s="651"/>
      <c r="F448" s="651"/>
      <c r="G448" s="651"/>
      <c r="H448" s="651"/>
      <c r="I448" s="523">
        <v>41914383.850000001</v>
      </c>
      <c r="J448" s="524"/>
      <c r="K448" s="525"/>
      <c r="L448" s="523">
        <v>41914383.850000001</v>
      </c>
      <c r="M448" s="524"/>
      <c r="N448" s="525"/>
    </row>
    <row r="449" spans="2:16" ht="13.9" customHeight="1" x14ac:dyDescent="0.2">
      <c r="B449" s="15"/>
      <c r="C449" s="732" t="s">
        <v>406</v>
      </c>
      <c r="D449" s="733"/>
      <c r="E449" s="733"/>
      <c r="F449" s="733"/>
      <c r="G449" s="733"/>
      <c r="H449" s="733"/>
      <c r="I449" s="470">
        <f>I447+I448</f>
        <v>42098816.149999999</v>
      </c>
      <c r="J449" s="470"/>
      <c r="K449" s="470"/>
      <c r="L449" s="470">
        <f>L447+L448</f>
        <v>42098816.149999999</v>
      </c>
      <c r="M449" s="470"/>
      <c r="N449" s="470"/>
    </row>
    <row r="450" spans="2:16" ht="9" customHeight="1" x14ac:dyDescent="0.2">
      <c r="B450" s="15"/>
      <c r="C450" s="295"/>
      <c r="D450" s="295"/>
      <c r="E450" s="295"/>
      <c r="F450" s="295"/>
      <c r="G450" s="295"/>
      <c r="H450" s="295"/>
      <c r="I450" s="73"/>
      <c r="J450" s="73"/>
      <c r="K450" s="73"/>
      <c r="L450" s="73"/>
      <c r="M450" s="73"/>
      <c r="N450" s="73"/>
    </row>
    <row r="451" spans="2:16" ht="13.9" customHeight="1" x14ac:dyDescent="0.2">
      <c r="B451" s="15"/>
      <c r="C451" s="102" t="s">
        <v>175</v>
      </c>
      <c r="D451" s="10"/>
      <c r="E451" s="10"/>
      <c r="F451" s="10"/>
      <c r="G451" s="10"/>
      <c r="H451" s="10"/>
      <c r="I451" s="10"/>
      <c r="J451" s="10"/>
      <c r="K451" s="247">
        <f>I449-42098816.15</f>
        <v>0</v>
      </c>
      <c r="L451" s="10"/>
      <c r="M451" s="10"/>
      <c r="N451" s="10"/>
      <c r="O451" s="10"/>
      <c r="P451" s="10"/>
    </row>
    <row r="452" spans="2:16" ht="57" customHeight="1" x14ac:dyDescent="0.2">
      <c r="B452" s="15"/>
      <c r="C452" s="433" t="s">
        <v>329</v>
      </c>
      <c r="D452" s="433"/>
      <c r="E452" s="433"/>
      <c r="F452" s="433"/>
      <c r="G452" s="433"/>
      <c r="H452" s="433"/>
      <c r="I452" s="433"/>
      <c r="J452" s="433"/>
      <c r="K452" s="433"/>
      <c r="L452" s="433"/>
      <c r="M452" s="433"/>
      <c r="N452" s="433"/>
      <c r="O452" s="433"/>
      <c r="P452" s="433"/>
    </row>
    <row r="453" spans="2:16" s="93" customFormat="1" ht="34.15" customHeight="1" x14ac:dyDescent="0.2">
      <c r="B453" s="281"/>
      <c r="C453" s="652" t="s">
        <v>480</v>
      </c>
      <c r="D453" s="652"/>
      <c r="E453" s="652"/>
      <c r="F453" s="652"/>
      <c r="G453" s="652"/>
      <c r="H453" s="652"/>
      <c r="I453" s="652"/>
      <c r="J453" s="652"/>
      <c r="K453" s="652"/>
      <c r="L453" s="652"/>
      <c r="M453" s="652"/>
      <c r="N453" s="652"/>
      <c r="O453" s="652"/>
      <c r="P453" s="652"/>
    </row>
    <row r="454" spans="2:16" ht="7.9" customHeight="1" x14ac:dyDescent="0.2">
      <c r="B454" s="15"/>
      <c r="C454" s="248"/>
      <c r="D454" s="248"/>
      <c r="E454" s="248"/>
      <c r="F454" s="248"/>
      <c r="G454" s="248"/>
      <c r="H454" s="248"/>
      <c r="I454" s="248"/>
      <c r="J454" s="248"/>
      <c r="K454" s="248"/>
      <c r="L454" s="248"/>
      <c r="M454" s="248"/>
      <c r="N454" s="248"/>
      <c r="O454" s="248"/>
      <c r="P454" s="248"/>
    </row>
    <row r="455" spans="2:16" ht="12" customHeight="1" x14ac:dyDescent="0.2">
      <c r="B455" s="15"/>
      <c r="C455" s="282" t="s">
        <v>273</v>
      </c>
      <c r="D455" s="220"/>
      <c r="E455" s="220"/>
      <c r="F455" s="220"/>
      <c r="G455" s="220"/>
      <c r="H455" s="220"/>
      <c r="I455" s="220"/>
      <c r="J455" s="220"/>
      <c r="K455" s="220"/>
      <c r="L455" s="220"/>
      <c r="M455" s="220"/>
      <c r="N455" s="220"/>
      <c r="O455" s="220"/>
      <c r="P455" s="220"/>
    </row>
    <row r="456" spans="2:16" ht="26.45" customHeight="1" x14ac:dyDescent="0.2">
      <c r="B456" s="15"/>
      <c r="C456" s="433" t="s">
        <v>452</v>
      </c>
      <c r="D456" s="433"/>
      <c r="E456" s="433"/>
      <c r="F456" s="433"/>
      <c r="G456" s="433"/>
      <c r="H456" s="433"/>
      <c r="I456" s="433"/>
      <c r="J456" s="433"/>
      <c r="K456" s="433"/>
      <c r="L456" s="433"/>
      <c r="M456" s="433"/>
      <c r="N456" s="433"/>
      <c r="O456" s="433"/>
      <c r="P456" s="433"/>
    </row>
    <row r="457" spans="2:16" ht="27" customHeight="1" x14ac:dyDescent="0.2">
      <c r="B457" s="15"/>
      <c r="C457" s="433" t="s">
        <v>470</v>
      </c>
      <c r="D457" s="433"/>
      <c r="E457" s="433"/>
      <c r="F457" s="433"/>
      <c r="G457" s="433"/>
      <c r="H457" s="433"/>
      <c r="I457" s="433"/>
      <c r="J457" s="433"/>
      <c r="K457" s="433"/>
      <c r="L457" s="433"/>
      <c r="M457" s="433"/>
      <c r="N457" s="433"/>
      <c r="O457" s="433"/>
      <c r="P457" s="433"/>
    </row>
    <row r="458" spans="2:16" ht="7.9" customHeight="1" x14ac:dyDescent="0.2">
      <c r="B458" s="15"/>
      <c r="C458" s="10"/>
      <c r="D458" s="10"/>
      <c r="E458" s="10"/>
      <c r="F458" s="10"/>
      <c r="G458" s="10"/>
      <c r="H458" s="10"/>
      <c r="I458" s="10"/>
      <c r="J458" s="10"/>
      <c r="K458" s="10"/>
      <c r="L458" s="10"/>
      <c r="M458" s="10"/>
      <c r="N458" s="10"/>
    </row>
    <row r="459" spans="2:16" x14ac:dyDescent="0.2">
      <c r="B459" s="15"/>
      <c r="C459" s="721" t="s">
        <v>36</v>
      </c>
      <c r="D459" s="722"/>
      <c r="E459" s="722"/>
      <c r="F459" s="722"/>
      <c r="G459" s="722"/>
      <c r="H459" s="722"/>
      <c r="I459" s="723">
        <f>I446</f>
        <v>2025</v>
      </c>
      <c r="J459" s="723"/>
      <c r="K459" s="723"/>
      <c r="L459" s="723">
        <f>L446</f>
        <v>2024</v>
      </c>
      <c r="M459" s="723"/>
      <c r="N459" s="723"/>
    </row>
    <row r="460" spans="2:16" ht="11.65" customHeight="1" x14ac:dyDescent="0.2">
      <c r="B460" s="15"/>
      <c r="C460" s="651" t="s">
        <v>176</v>
      </c>
      <c r="D460" s="651"/>
      <c r="E460" s="651"/>
      <c r="F460" s="651"/>
      <c r="G460" s="651"/>
      <c r="H460" s="651"/>
      <c r="I460" s="523">
        <v>2057316.1</v>
      </c>
      <c r="J460" s="524"/>
      <c r="K460" s="525"/>
      <c r="L460" s="523">
        <v>2057316.1</v>
      </c>
      <c r="M460" s="524"/>
      <c r="N460" s="525"/>
    </row>
    <row r="461" spans="2:16" ht="11.65" customHeight="1" x14ac:dyDescent="0.2">
      <c r="B461" s="15"/>
      <c r="C461" s="651" t="s">
        <v>279</v>
      </c>
      <c r="D461" s="651"/>
      <c r="E461" s="651"/>
      <c r="F461" s="651"/>
      <c r="G461" s="651"/>
      <c r="H461" s="651"/>
      <c r="I461" s="523">
        <v>108312163.84999999</v>
      </c>
      <c r="J461" s="524"/>
      <c r="K461" s="525"/>
      <c r="L461" s="523">
        <v>108312163.84999999</v>
      </c>
      <c r="M461" s="524"/>
      <c r="N461" s="525"/>
    </row>
    <row r="462" spans="2:16" ht="14.45" customHeight="1" x14ac:dyDescent="0.2">
      <c r="B462" s="15"/>
      <c r="C462" s="732" t="s">
        <v>274</v>
      </c>
      <c r="D462" s="733"/>
      <c r="E462" s="733"/>
      <c r="F462" s="733"/>
      <c r="G462" s="733"/>
      <c r="H462" s="733"/>
      <c r="I462" s="470">
        <f>I460+I461</f>
        <v>110369479.94999999</v>
      </c>
      <c r="J462" s="470"/>
      <c r="K462" s="470"/>
      <c r="L462" s="470">
        <f>L460+L461</f>
        <v>110369479.94999999</v>
      </c>
      <c r="M462" s="470"/>
      <c r="N462" s="470"/>
    </row>
    <row r="463" spans="2:16" ht="11.65" customHeight="1" x14ac:dyDescent="0.2">
      <c r="B463" s="15"/>
      <c r="C463" s="651" t="s">
        <v>425</v>
      </c>
      <c r="D463" s="651"/>
      <c r="E463" s="651"/>
      <c r="F463" s="651"/>
      <c r="G463" s="651"/>
      <c r="H463" s="651"/>
      <c r="I463" s="456">
        <v>2057315.1</v>
      </c>
      <c r="J463" s="456"/>
      <c r="K463" s="456"/>
      <c r="L463" s="456">
        <v>2057315.1</v>
      </c>
      <c r="M463" s="456"/>
      <c r="N463" s="456"/>
    </row>
    <row r="464" spans="2:16" ht="11.65" customHeight="1" x14ac:dyDescent="0.2">
      <c r="B464" s="15"/>
      <c r="C464" s="800" t="s">
        <v>275</v>
      </c>
      <c r="D464" s="800"/>
      <c r="E464" s="800"/>
      <c r="F464" s="800"/>
      <c r="G464" s="800"/>
      <c r="H464" s="800"/>
      <c r="I464" s="470">
        <v>2057315.1</v>
      </c>
      <c r="J464" s="470"/>
      <c r="K464" s="470"/>
      <c r="L464" s="470">
        <v>2057315.1</v>
      </c>
      <c r="M464" s="470"/>
      <c r="N464" s="470"/>
    </row>
    <row r="465" spans="2:16" ht="14.45" customHeight="1" x14ac:dyDescent="0.2">
      <c r="B465" s="15"/>
      <c r="C465" s="732" t="s">
        <v>237</v>
      </c>
      <c r="D465" s="733"/>
      <c r="E465" s="733"/>
      <c r="F465" s="733"/>
      <c r="G465" s="733"/>
      <c r="H465" s="733"/>
      <c r="I465" s="470">
        <f>I462-I464</f>
        <v>108312164.84999999</v>
      </c>
      <c r="J465" s="470"/>
      <c r="K465" s="470"/>
      <c r="L465" s="470">
        <f>L462-L464</f>
        <v>108312164.84999999</v>
      </c>
      <c r="M465" s="470"/>
      <c r="N465" s="470"/>
      <c r="O465" s="77"/>
    </row>
    <row r="466" spans="2:16" ht="4.1500000000000004" customHeight="1" x14ac:dyDescent="0.2">
      <c r="B466" s="15"/>
      <c r="C466" s="10"/>
      <c r="D466" s="23"/>
      <c r="E466" s="23"/>
      <c r="F466" s="23"/>
      <c r="G466" s="23"/>
      <c r="H466" s="23"/>
      <c r="I466" s="23"/>
      <c r="J466" s="23"/>
      <c r="K466" s="23"/>
      <c r="L466" s="24"/>
      <c r="M466" s="24"/>
      <c r="N466" s="24"/>
      <c r="O466" s="24"/>
      <c r="P466" s="24"/>
    </row>
    <row r="467" spans="2:16" ht="4.9000000000000004" customHeight="1" x14ac:dyDescent="0.2">
      <c r="B467" s="15"/>
      <c r="C467" s="10"/>
      <c r="D467" s="23"/>
      <c r="E467" s="23"/>
      <c r="F467" s="23"/>
      <c r="G467" s="23"/>
      <c r="H467" s="23"/>
      <c r="I467" s="23"/>
      <c r="J467" s="23"/>
      <c r="K467" s="23"/>
      <c r="L467" s="24"/>
      <c r="M467" s="24"/>
      <c r="N467" s="24"/>
      <c r="O467" s="24"/>
      <c r="P467" s="24"/>
    </row>
    <row r="468" spans="2:16" ht="13.9" customHeight="1" x14ac:dyDescent="0.2">
      <c r="B468" s="15"/>
      <c r="C468" s="101" t="s">
        <v>411</v>
      </c>
      <c r="D468" s="23"/>
      <c r="E468" s="23"/>
      <c r="F468" s="23"/>
      <c r="G468" s="23"/>
      <c r="H468" s="23"/>
      <c r="I468" s="23"/>
      <c r="J468" s="23"/>
      <c r="K468" s="77">
        <f>I464-2057315.1</f>
        <v>0</v>
      </c>
      <c r="L468" s="24"/>
      <c r="M468" s="24"/>
      <c r="N468" s="24"/>
      <c r="O468" s="24"/>
      <c r="P468" s="24"/>
    </row>
    <row r="469" spans="2:16" ht="37.9" customHeight="1" x14ac:dyDescent="0.2">
      <c r="B469" s="15"/>
      <c r="C469" s="433" t="s">
        <v>453</v>
      </c>
      <c r="D469" s="433"/>
      <c r="E469" s="433"/>
      <c r="F469" s="433"/>
      <c r="G469" s="433"/>
      <c r="H469" s="433"/>
      <c r="I469" s="433"/>
      <c r="J469" s="433"/>
      <c r="K469" s="433"/>
      <c r="L469" s="433"/>
      <c r="M469" s="433"/>
      <c r="N469" s="433"/>
      <c r="O469" s="433"/>
      <c r="P469" s="433"/>
    </row>
    <row r="470" spans="2:16" ht="7.9" customHeight="1" x14ac:dyDescent="0.2">
      <c r="B470" s="15"/>
      <c r="C470" s="10"/>
      <c r="D470" s="23"/>
      <c r="E470" s="23"/>
      <c r="F470" s="23"/>
      <c r="G470" s="23"/>
      <c r="H470" s="23"/>
      <c r="I470" s="23"/>
      <c r="J470" s="23"/>
      <c r="K470" s="23"/>
      <c r="L470" s="24"/>
      <c r="M470" s="24"/>
      <c r="N470" s="24"/>
      <c r="O470" s="24"/>
      <c r="P470" s="24"/>
    </row>
    <row r="471" spans="2:16" ht="11.65" customHeight="1" x14ac:dyDescent="0.2">
      <c r="B471" s="15"/>
      <c r="D471" s="563" t="s">
        <v>36</v>
      </c>
      <c r="E471" s="564"/>
      <c r="F471" s="564"/>
      <c r="G471" s="564"/>
      <c r="H471" s="564"/>
      <c r="I471" s="565"/>
      <c r="J471" s="723">
        <f>I459</f>
        <v>2025</v>
      </c>
      <c r="K471" s="723"/>
      <c r="L471" s="723"/>
      <c r="M471" s="723">
        <f>L459</f>
        <v>2024</v>
      </c>
      <c r="N471" s="723"/>
      <c r="O471" s="723"/>
    </row>
    <row r="472" spans="2:16" ht="11.65" customHeight="1" x14ac:dyDescent="0.2">
      <c r="B472" s="15"/>
      <c r="D472" s="479" t="s">
        <v>152</v>
      </c>
      <c r="E472" s="479"/>
      <c r="F472" s="479"/>
      <c r="G472" s="479"/>
      <c r="H472" s="479"/>
      <c r="I472" s="479"/>
      <c r="J472" s="456">
        <f>J104+J107+J109+J113</f>
        <v>6785960.75</v>
      </c>
      <c r="K472" s="456"/>
      <c r="L472" s="456"/>
      <c r="M472" s="456">
        <v>6696996.75</v>
      </c>
      <c r="N472" s="456"/>
      <c r="O472" s="456"/>
    </row>
    <row r="473" spans="2:16" ht="11.65" customHeight="1" x14ac:dyDescent="0.2">
      <c r="B473" s="15"/>
      <c r="D473" s="479" t="s">
        <v>153</v>
      </c>
      <c r="E473" s="479"/>
      <c r="F473" s="479"/>
      <c r="G473" s="479"/>
      <c r="H473" s="479"/>
      <c r="I473" s="479"/>
      <c r="J473" s="456">
        <f>J117</f>
        <v>1058425.9300000002</v>
      </c>
      <c r="K473" s="456"/>
      <c r="L473" s="456"/>
      <c r="M473" s="456">
        <v>511569.9</v>
      </c>
      <c r="N473" s="456"/>
      <c r="O473" s="456"/>
    </row>
    <row r="474" spans="2:16" ht="11.65" customHeight="1" x14ac:dyDescent="0.2">
      <c r="B474" s="15"/>
      <c r="D474" s="479" t="s">
        <v>154</v>
      </c>
      <c r="E474" s="479"/>
      <c r="F474" s="479"/>
      <c r="G474" s="479"/>
      <c r="H474" s="479"/>
      <c r="I474" s="479"/>
      <c r="J474" s="456">
        <f>J119</f>
        <v>1104264.03</v>
      </c>
      <c r="K474" s="456"/>
      <c r="L474" s="456"/>
      <c r="M474" s="456">
        <v>1104264.03</v>
      </c>
      <c r="N474" s="456"/>
      <c r="O474" s="456"/>
    </row>
    <row r="475" spans="2:16" ht="11.65" customHeight="1" x14ac:dyDescent="0.2">
      <c r="B475" s="15"/>
      <c r="D475" s="642" t="s">
        <v>151</v>
      </c>
      <c r="E475" s="642"/>
      <c r="F475" s="642"/>
      <c r="G475" s="642"/>
      <c r="H475" s="642"/>
      <c r="I475" s="642"/>
      <c r="J475" s="470">
        <f>SUM(J472:L474)</f>
        <v>8948650.709999999</v>
      </c>
      <c r="K475" s="470"/>
      <c r="L475" s="470"/>
      <c r="M475" s="470">
        <f>SUM(M472:O474)</f>
        <v>8312830.6800000006</v>
      </c>
      <c r="N475" s="470"/>
      <c r="O475" s="470"/>
      <c r="P475" s="77"/>
    </row>
    <row r="476" spans="2:16" ht="11.65" customHeight="1" x14ac:dyDescent="0.2">
      <c r="B476" s="15"/>
      <c r="D476" s="479" t="s">
        <v>155</v>
      </c>
      <c r="E476" s="479"/>
      <c r="F476" s="479"/>
      <c r="G476" s="479"/>
      <c r="H476" s="479"/>
      <c r="I476" s="479"/>
      <c r="J476" s="456">
        <v>4750</v>
      </c>
      <c r="K476" s="456"/>
      <c r="L476" s="456"/>
      <c r="M476" s="456">
        <v>4750</v>
      </c>
      <c r="N476" s="456"/>
      <c r="O476" s="456"/>
    </row>
    <row r="477" spans="2:16" ht="11.65" customHeight="1" x14ac:dyDescent="0.2">
      <c r="B477" s="15"/>
      <c r="D477" s="479" t="s">
        <v>156</v>
      </c>
      <c r="E477" s="479"/>
      <c r="F477" s="479"/>
      <c r="G477" s="479"/>
      <c r="H477" s="479"/>
      <c r="I477" s="479"/>
      <c r="J477" s="456">
        <v>0</v>
      </c>
      <c r="K477" s="456"/>
      <c r="L477" s="456"/>
      <c r="M477" s="456">
        <v>0</v>
      </c>
      <c r="N477" s="456"/>
      <c r="O477" s="456"/>
    </row>
    <row r="478" spans="2:16" ht="11.65" customHeight="1" x14ac:dyDescent="0.2">
      <c r="B478" s="15"/>
      <c r="D478" s="642" t="s">
        <v>157</v>
      </c>
      <c r="E478" s="642"/>
      <c r="F478" s="642"/>
      <c r="G478" s="642"/>
      <c r="H478" s="642"/>
      <c r="I478" s="642"/>
      <c r="J478" s="470">
        <f>SUM(J476:L477)</f>
        <v>4750</v>
      </c>
      <c r="K478" s="470"/>
      <c r="L478" s="470"/>
      <c r="M478" s="470">
        <f>SUM(M476:O477)</f>
        <v>4750</v>
      </c>
      <c r="N478" s="470"/>
      <c r="O478" s="470"/>
      <c r="P478" s="77"/>
    </row>
    <row r="479" spans="2:16" ht="11.65" customHeight="1" x14ac:dyDescent="0.2">
      <c r="B479" s="15"/>
      <c r="D479" s="479" t="s">
        <v>158</v>
      </c>
      <c r="E479" s="479"/>
      <c r="F479" s="479"/>
      <c r="G479" s="479"/>
      <c r="H479" s="479"/>
      <c r="I479" s="479"/>
      <c r="J479" s="456">
        <v>5282458.17</v>
      </c>
      <c r="K479" s="456"/>
      <c r="L479" s="456"/>
      <c r="M479" s="456">
        <v>5196451.21</v>
      </c>
      <c r="N479" s="456"/>
      <c r="O479" s="456"/>
    </row>
    <row r="480" spans="2:16" ht="11.65" customHeight="1" x14ac:dyDescent="0.2">
      <c r="B480" s="15"/>
      <c r="D480" s="479" t="s">
        <v>276</v>
      </c>
      <c r="E480" s="479"/>
      <c r="F480" s="479"/>
      <c r="G480" s="479"/>
      <c r="H480" s="479"/>
      <c r="I480" s="479"/>
      <c r="J480" s="456">
        <v>791.67</v>
      </c>
      <c r="K480" s="456"/>
      <c r="L480" s="456"/>
      <c r="M480" s="456">
        <v>791.67</v>
      </c>
      <c r="N480" s="456"/>
      <c r="O480" s="456"/>
    </row>
    <row r="481" spans="2:16" ht="25.15" customHeight="1" x14ac:dyDescent="0.2">
      <c r="B481" s="15"/>
      <c r="D481" s="745" t="s">
        <v>159</v>
      </c>
      <c r="E481" s="745"/>
      <c r="F481" s="745"/>
      <c r="G481" s="745"/>
      <c r="H481" s="745"/>
      <c r="I481" s="745"/>
      <c r="J481" s="470">
        <f>J479+J480</f>
        <v>5283249.84</v>
      </c>
      <c r="K481" s="470"/>
      <c r="L481" s="470"/>
      <c r="M481" s="470">
        <f>M479+M480</f>
        <v>5197242.88</v>
      </c>
      <c r="N481" s="470"/>
      <c r="O481" s="470"/>
      <c r="P481" s="89"/>
    </row>
    <row r="482" spans="2:16" x14ac:dyDescent="0.2">
      <c r="B482" s="15"/>
      <c r="D482" s="706" t="s">
        <v>38</v>
      </c>
      <c r="E482" s="707"/>
      <c r="F482" s="707"/>
      <c r="G482" s="707"/>
      <c r="H482" s="707"/>
      <c r="I482" s="708"/>
      <c r="J482" s="470">
        <f>J475+J478-J481</f>
        <v>3670150.8699999992</v>
      </c>
      <c r="K482" s="470"/>
      <c r="L482" s="470"/>
      <c r="M482" s="470">
        <f>M475+M478-M481</f>
        <v>3120337.8000000007</v>
      </c>
      <c r="N482" s="470"/>
      <c r="O482" s="470"/>
      <c r="P482" s="77"/>
    </row>
    <row r="483" spans="2:16" ht="8.1" customHeight="1" x14ac:dyDescent="0.2">
      <c r="B483" s="15"/>
      <c r="C483" s="10"/>
      <c r="D483" s="23"/>
      <c r="E483" s="23"/>
      <c r="F483" s="23"/>
      <c r="G483" s="23"/>
      <c r="H483" s="23"/>
      <c r="I483" s="23"/>
      <c r="J483" s="23"/>
      <c r="K483" s="23"/>
      <c r="L483" s="246"/>
      <c r="M483" s="24"/>
      <c r="N483" s="24"/>
      <c r="O483" s="24"/>
      <c r="P483" s="171"/>
    </row>
    <row r="484" spans="2:16" ht="14.25" customHeight="1" x14ac:dyDescent="0.2">
      <c r="B484" s="15"/>
      <c r="C484" s="801" t="s">
        <v>503</v>
      </c>
      <c r="D484" s="802"/>
      <c r="E484" s="802"/>
      <c r="F484" s="802"/>
      <c r="G484" s="802"/>
      <c r="H484" s="802"/>
      <c r="I484" s="802"/>
      <c r="J484" s="802"/>
      <c r="K484" s="802"/>
      <c r="L484" s="802"/>
      <c r="M484" s="802"/>
      <c r="N484" s="802"/>
      <c r="O484" s="803"/>
      <c r="P484" s="803"/>
    </row>
    <row r="485" spans="2:16" ht="18" customHeight="1" x14ac:dyDescent="0.2">
      <c r="B485" s="15"/>
      <c r="C485" s="469" t="s">
        <v>454</v>
      </c>
      <c r="D485" s="634"/>
      <c r="E485" s="634"/>
      <c r="F485" s="634"/>
      <c r="G485" s="634"/>
      <c r="H485" s="634"/>
      <c r="I485" s="634"/>
      <c r="J485" s="634"/>
      <c r="K485" s="634"/>
      <c r="L485" s="634"/>
      <c r="M485" s="634"/>
      <c r="N485" s="634"/>
      <c r="O485" s="635"/>
      <c r="P485" s="635"/>
    </row>
    <row r="486" spans="2:16" ht="12" customHeight="1" x14ac:dyDescent="0.2">
      <c r="B486" s="15"/>
      <c r="C486" s="490" t="s">
        <v>504</v>
      </c>
      <c r="D486" s="634"/>
      <c r="E486" s="634"/>
      <c r="F486" s="634"/>
      <c r="G486" s="634"/>
      <c r="H486" s="634"/>
      <c r="I486" s="634"/>
      <c r="J486" s="634"/>
      <c r="K486" s="634"/>
      <c r="L486" s="634"/>
      <c r="M486" s="634"/>
      <c r="N486" s="634"/>
      <c r="O486" s="804"/>
      <c r="P486" s="804"/>
    </row>
    <row r="487" spans="2:16" ht="4.5" customHeight="1" x14ac:dyDescent="0.2">
      <c r="B487" s="15"/>
      <c r="C487" s="340"/>
      <c r="D487" s="341"/>
      <c r="E487" s="341"/>
      <c r="F487" s="341"/>
      <c r="G487" s="341"/>
      <c r="H487" s="341"/>
      <c r="I487" s="341"/>
      <c r="J487" s="341"/>
      <c r="K487" s="341"/>
      <c r="L487" s="341"/>
      <c r="M487" s="341"/>
      <c r="N487" s="341"/>
      <c r="O487" s="342"/>
      <c r="P487" s="342"/>
    </row>
    <row r="488" spans="2:16" ht="12" customHeight="1" x14ac:dyDescent="0.2">
      <c r="B488" s="15"/>
      <c r="C488" s="721" t="s">
        <v>36</v>
      </c>
      <c r="D488" s="722"/>
      <c r="E488" s="722"/>
      <c r="F488" s="722"/>
      <c r="G488" s="722"/>
      <c r="H488" s="722"/>
      <c r="I488" s="723">
        <v>2025</v>
      </c>
      <c r="J488" s="723"/>
      <c r="K488" s="723"/>
      <c r="L488" s="723">
        <v>2024</v>
      </c>
      <c r="M488" s="723"/>
      <c r="N488" s="723"/>
      <c r="O488" s="153"/>
      <c r="P488" s="153"/>
    </row>
    <row r="489" spans="2:16" ht="12" customHeight="1" x14ac:dyDescent="0.2">
      <c r="B489" s="15"/>
      <c r="C489" s="735" t="s">
        <v>500</v>
      </c>
      <c r="D489" s="736"/>
      <c r="E489" s="736"/>
      <c r="F489" s="736"/>
      <c r="G489" s="736"/>
      <c r="H489" s="736"/>
      <c r="I489" s="456">
        <f>I463</f>
        <v>2057315.1</v>
      </c>
      <c r="J489" s="456"/>
      <c r="K489" s="456"/>
      <c r="L489" s="456">
        <f>L463</f>
        <v>2057315.1</v>
      </c>
      <c r="M489" s="456"/>
      <c r="N489" s="456"/>
      <c r="O489" s="342"/>
      <c r="P489" s="342"/>
    </row>
    <row r="490" spans="2:16" ht="12" customHeight="1" x14ac:dyDescent="0.2">
      <c r="B490" s="15"/>
      <c r="C490" s="735" t="s">
        <v>501</v>
      </c>
      <c r="D490" s="736"/>
      <c r="E490" s="736"/>
      <c r="F490" s="736"/>
      <c r="G490" s="736"/>
      <c r="H490" s="736"/>
      <c r="I490" s="456">
        <f>J479</f>
        <v>5282458.17</v>
      </c>
      <c r="J490" s="456"/>
      <c r="K490" s="456"/>
      <c r="L490" s="456">
        <f>M479</f>
        <v>5196451.21</v>
      </c>
      <c r="M490" s="456"/>
      <c r="N490" s="456"/>
      <c r="O490" s="342"/>
      <c r="P490" s="342"/>
    </row>
    <row r="491" spans="2:16" ht="12" customHeight="1" x14ac:dyDescent="0.2">
      <c r="B491" s="15"/>
      <c r="C491" s="735" t="s">
        <v>502</v>
      </c>
      <c r="D491" s="736"/>
      <c r="E491" s="736"/>
      <c r="F491" s="736"/>
      <c r="G491" s="736"/>
      <c r="H491" s="736"/>
      <c r="I491" s="456">
        <f>J480</f>
        <v>791.67</v>
      </c>
      <c r="J491" s="456"/>
      <c r="K491" s="456"/>
      <c r="L491" s="456">
        <f>M480</f>
        <v>791.67</v>
      </c>
      <c r="M491" s="456"/>
      <c r="N491" s="456"/>
      <c r="O491" s="342"/>
      <c r="P491" s="342"/>
    </row>
    <row r="492" spans="2:16" ht="23.25" customHeight="1" x14ac:dyDescent="0.2">
      <c r="B492" s="15"/>
      <c r="C492" s="691" t="s">
        <v>531</v>
      </c>
      <c r="D492" s="692"/>
      <c r="E492" s="692"/>
      <c r="F492" s="692"/>
      <c r="G492" s="692"/>
      <c r="H492" s="692"/>
      <c r="I492" s="470">
        <f>SUM(I489:K491)</f>
        <v>7340564.9399999995</v>
      </c>
      <c r="J492" s="470"/>
      <c r="K492" s="470"/>
      <c r="L492" s="470">
        <f>SUM(L489:N491)</f>
        <v>7254557.9800000004</v>
      </c>
      <c r="M492" s="470"/>
      <c r="N492" s="470"/>
      <c r="O492" s="342"/>
      <c r="P492" s="342"/>
    </row>
    <row r="493" spans="2:16" ht="4.5" customHeight="1" x14ac:dyDescent="0.2">
      <c r="B493" s="15"/>
      <c r="C493" s="340"/>
      <c r="D493" s="341"/>
      <c r="E493" s="341"/>
      <c r="F493" s="341"/>
      <c r="G493" s="341"/>
      <c r="H493" s="341"/>
      <c r="I493" s="341"/>
      <c r="J493" s="341"/>
      <c r="K493" s="341"/>
      <c r="L493" s="341"/>
      <c r="M493" s="341"/>
      <c r="N493" s="341"/>
      <c r="O493" s="342"/>
      <c r="P493" s="342"/>
    </row>
    <row r="494" spans="2:16" x14ac:dyDescent="0.2">
      <c r="B494" s="15"/>
      <c r="C494" s="101" t="s">
        <v>455</v>
      </c>
      <c r="D494" s="23"/>
      <c r="E494" s="23"/>
      <c r="F494" s="23"/>
      <c r="G494" s="23"/>
      <c r="H494" s="23"/>
      <c r="I494" s="23"/>
      <c r="J494" s="23"/>
      <c r="K494" s="23"/>
      <c r="L494" s="24"/>
      <c r="M494" s="24"/>
      <c r="N494" s="24"/>
      <c r="O494" s="24"/>
      <c r="P494" s="24"/>
    </row>
    <row r="495" spans="2:16" ht="37.9" customHeight="1" x14ac:dyDescent="0.2">
      <c r="B495" s="15"/>
      <c r="C495" s="433" t="s">
        <v>506</v>
      </c>
      <c r="D495" s="433"/>
      <c r="E495" s="433"/>
      <c r="F495" s="433"/>
      <c r="G495" s="433"/>
      <c r="H495" s="433"/>
      <c r="I495" s="433"/>
      <c r="J495" s="433"/>
      <c r="K495" s="433"/>
      <c r="L495" s="433"/>
      <c r="M495" s="433"/>
      <c r="N495" s="433"/>
      <c r="O495" s="433"/>
      <c r="P495" s="433"/>
    </row>
    <row r="496" spans="2:16" x14ac:dyDescent="0.2">
      <c r="B496" s="15"/>
      <c r="C496" s="103" t="s">
        <v>468</v>
      </c>
      <c r="D496" s="23"/>
      <c r="E496" s="23"/>
      <c r="F496" s="23"/>
      <c r="G496" s="23"/>
      <c r="H496" s="23"/>
      <c r="I496" s="23"/>
      <c r="J496" s="23"/>
      <c r="K496" s="23"/>
      <c r="L496" s="24"/>
      <c r="M496" s="24"/>
      <c r="N496" s="24"/>
      <c r="O496" s="24"/>
      <c r="P496" s="24"/>
    </row>
    <row r="497" spans="1:16" ht="7.9" customHeight="1" x14ac:dyDescent="0.2">
      <c r="B497" s="15"/>
      <c r="C497" s="10"/>
      <c r="D497" s="23"/>
      <c r="E497" s="23"/>
      <c r="F497" s="23"/>
      <c r="G497" s="23"/>
      <c r="H497" s="23"/>
      <c r="I497" s="23"/>
      <c r="J497" s="23"/>
      <c r="K497" s="23"/>
      <c r="L497" s="24"/>
      <c r="M497" s="24"/>
      <c r="N497" s="24"/>
      <c r="O497" s="24"/>
      <c r="P497" s="24"/>
    </row>
    <row r="498" spans="1:16" ht="11.65" customHeight="1" x14ac:dyDescent="0.2">
      <c r="B498" s="15"/>
      <c r="C498" s="10"/>
      <c r="D498" s="563" t="s">
        <v>36</v>
      </c>
      <c r="E498" s="564"/>
      <c r="F498" s="564"/>
      <c r="G498" s="564"/>
      <c r="H498" s="564"/>
      <c r="I498" s="565"/>
      <c r="J498" s="491">
        <v>2025</v>
      </c>
      <c r="K498" s="491"/>
      <c r="L498" s="491"/>
      <c r="M498" s="491">
        <v>2024</v>
      </c>
      <c r="N498" s="491"/>
      <c r="O498" s="491"/>
    </row>
    <row r="499" spans="1:16" ht="12" customHeight="1" x14ac:dyDescent="0.2">
      <c r="B499" s="15"/>
      <c r="C499" s="10"/>
      <c r="D499" s="620" t="s">
        <v>177</v>
      </c>
      <c r="E499" s="621"/>
      <c r="F499" s="621"/>
      <c r="G499" s="621"/>
      <c r="H499" s="621"/>
      <c r="I499" s="622"/>
      <c r="J499" s="743"/>
      <c r="K499" s="744"/>
      <c r="L499" s="744"/>
      <c r="M499" s="737"/>
      <c r="N499" s="738"/>
      <c r="O499" s="739"/>
    </row>
    <row r="500" spans="1:16" ht="12" customHeight="1" x14ac:dyDescent="0.2">
      <c r="B500" s="15"/>
      <c r="C500" s="10"/>
      <c r="D500" s="620" t="s">
        <v>178</v>
      </c>
      <c r="E500" s="621"/>
      <c r="F500" s="621"/>
      <c r="G500" s="621"/>
      <c r="H500" s="621"/>
      <c r="I500" s="622"/>
      <c r="J500" s="456">
        <v>34202.239999999998</v>
      </c>
      <c r="K500" s="456"/>
      <c r="L500" s="456"/>
      <c r="M500" s="456">
        <v>4379.54</v>
      </c>
      <c r="N500" s="456"/>
      <c r="O500" s="456"/>
    </row>
    <row r="501" spans="1:16" ht="12" customHeight="1" x14ac:dyDescent="0.2">
      <c r="B501" s="15"/>
      <c r="C501" s="10"/>
      <c r="D501" s="620" t="s">
        <v>179</v>
      </c>
      <c r="E501" s="621"/>
      <c r="F501" s="621"/>
      <c r="G501" s="621"/>
      <c r="H501" s="621"/>
      <c r="I501" s="622"/>
      <c r="J501" s="456">
        <v>2137047</v>
      </c>
      <c r="K501" s="456"/>
      <c r="L501" s="456"/>
      <c r="M501" s="456">
        <v>326546</v>
      </c>
      <c r="N501" s="456"/>
      <c r="O501" s="456"/>
    </row>
    <row r="502" spans="1:16" ht="12" customHeight="1" x14ac:dyDescent="0.2">
      <c r="B502" s="15"/>
      <c r="C502" s="10"/>
      <c r="D502" s="620" t="s">
        <v>234</v>
      </c>
      <c r="E502" s="621"/>
      <c r="F502" s="621"/>
      <c r="G502" s="621"/>
      <c r="H502" s="621"/>
      <c r="I502" s="622"/>
      <c r="J502" s="456">
        <v>0</v>
      </c>
      <c r="K502" s="456"/>
      <c r="L502" s="456"/>
      <c r="M502" s="456">
        <v>0</v>
      </c>
      <c r="N502" s="456"/>
      <c r="O502" s="456"/>
    </row>
    <row r="503" spans="1:16" ht="12" customHeight="1" x14ac:dyDescent="0.2">
      <c r="B503" s="15"/>
      <c r="C503" s="10"/>
      <c r="D503" s="706" t="s">
        <v>38</v>
      </c>
      <c r="E503" s="707"/>
      <c r="F503" s="707"/>
      <c r="G503" s="707"/>
      <c r="H503" s="707"/>
      <c r="I503" s="708"/>
      <c r="J503" s="470">
        <f>SUM(J500:L502)</f>
        <v>2171249.2400000002</v>
      </c>
      <c r="K503" s="470"/>
      <c r="L503" s="470"/>
      <c r="M503" s="470">
        <f>SUM(M500:O502)</f>
        <v>330925.53999999998</v>
      </c>
      <c r="N503" s="470"/>
      <c r="O503" s="470"/>
    </row>
    <row r="504" spans="1:16" ht="12" customHeight="1" x14ac:dyDescent="0.2">
      <c r="B504" s="15"/>
      <c r="C504" s="10"/>
      <c r="D504" s="620" t="s">
        <v>412</v>
      </c>
      <c r="E504" s="621"/>
      <c r="F504" s="621"/>
      <c r="G504" s="621"/>
      <c r="H504" s="621"/>
      <c r="I504" s="622"/>
      <c r="J504" s="456"/>
      <c r="K504" s="456"/>
      <c r="L504" s="456"/>
      <c r="M504" s="456"/>
      <c r="N504" s="456"/>
      <c r="O504" s="456"/>
    </row>
    <row r="505" spans="1:16" ht="12" customHeight="1" x14ac:dyDescent="0.2">
      <c r="B505" s="15"/>
      <c r="C505" s="10"/>
      <c r="D505" s="620" t="s">
        <v>413</v>
      </c>
      <c r="E505" s="621"/>
      <c r="F505" s="621"/>
      <c r="G505" s="621"/>
      <c r="H505" s="621"/>
      <c r="I505" s="622"/>
      <c r="J505" s="456">
        <v>20979.03</v>
      </c>
      <c r="K505" s="456"/>
      <c r="L505" s="456"/>
      <c r="M505" s="456">
        <v>20979.03</v>
      </c>
      <c r="N505" s="456"/>
      <c r="O505" s="456"/>
    </row>
    <row r="506" spans="1:16" ht="12" customHeight="1" x14ac:dyDescent="0.2">
      <c r="B506" s="15"/>
      <c r="C506" s="10"/>
      <c r="D506" s="712" t="s">
        <v>327</v>
      </c>
      <c r="E506" s="713"/>
      <c r="F506" s="713"/>
      <c r="G506" s="713"/>
      <c r="H506" s="713"/>
      <c r="I506" s="714"/>
      <c r="J506" s="476">
        <v>0</v>
      </c>
      <c r="K506" s="477"/>
      <c r="L506" s="478"/>
      <c r="M506" s="476">
        <v>0</v>
      </c>
      <c r="N506" s="477"/>
      <c r="O506" s="478"/>
    </row>
    <row r="507" spans="1:16" ht="12" customHeight="1" x14ac:dyDescent="0.2">
      <c r="B507" s="15"/>
      <c r="C507" s="10"/>
      <c r="D507" s="706" t="s">
        <v>38</v>
      </c>
      <c r="E507" s="707"/>
      <c r="F507" s="707"/>
      <c r="G507" s="707"/>
      <c r="H507" s="707"/>
      <c r="I507" s="708"/>
      <c r="J507" s="470">
        <f>SUM(J504:L506)</f>
        <v>20979.03</v>
      </c>
      <c r="K507" s="470"/>
      <c r="L507" s="470"/>
      <c r="M507" s="470">
        <f>SUM(M504:O506)</f>
        <v>20979.03</v>
      </c>
      <c r="N507" s="470"/>
      <c r="O507" s="470"/>
    </row>
    <row r="508" spans="1:16" ht="12" customHeight="1" x14ac:dyDescent="0.2">
      <c r="B508" s="15"/>
      <c r="C508" s="10"/>
      <c r="D508" s="706" t="s">
        <v>236</v>
      </c>
      <c r="E508" s="707"/>
      <c r="F508" s="707"/>
      <c r="G508" s="707"/>
      <c r="H508" s="707"/>
      <c r="I508" s="708"/>
      <c r="J508" s="470">
        <f>J507+J503</f>
        <v>2192228.27</v>
      </c>
      <c r="K508" s="470"/>
      <c r="L508" s="470"/>
      <c r="M508" s="470">
        <f>M507+M503</f>
        <v>351904.56999999995</v>
      </c>
      <c r="N508" s="470"/>
      <c r="O508" s="470"/>
      <c r="P508" s="77"/>
    </row>
    <row r="509" spans="1:16" ht="12" customHeight="1" x14ac:dyDescent="0.2">
      <c r="B509" s="15"/>
      <c r="C509" s="10"/>
      <c r="D509" s="61"/>
      <c r="E509" s="61"/>
      <c r="F509" s="61"/>
      <c r="G509" s="61"/>
      <c r="H509" s="61"/>
      <c r="I509" s="61"/>
      <c r="J509" s="73"/>
      <c r="K509" s="73"/>
      <c r="L509" s="73"/>
      <c r="M509" s="73"/>
      <c r="N509" s="73"/>
      <c r="O509" s="73"/>
    </row>
    <row r="510" spans="1:16" ht="12" customHeight="1" x14ac:dyDescent="0.2">
      <c r="A510" s="2"/>
      <c r="B510" s="95"/>
      <c r="C510" s="2" t="s">
        <v>7</v>
      </c>
      <c r="L510" s="90"/>
      <c r="O510" s="72"/>
    </row>
    <row r="511" spans="1:16" ht="12" customHeight="1" x14ac:dyDescent="0.2">
      <c r="A511" s="2"/>
      <c r="B511" s="95"/>
      <c r="C511" s="1" t="s">
        <v>392</v>
      </c>
    </row>
    <row r="512" spans="1:16" ht="6.75" customHeight="1" x14ac:dyDescent="0.2">
      <c r="A512" s="2"/>
      <c r="B512" s="95"/>
      <c r="C512" s="2"/>
    </row>
    <row r="513" spans="1:30" ht="12" customHeight="1" x14ac:dyDescent="0.2">
      <c r="A513" s="1"/>
      <c r="B513" s="95"/>
      <c r="C513" s="2" t="s">
        <v>437</v>
      </c>
    </row>
    <row r="514" spans="1:30" ht="12" customHeight="1" x14ac:dyDescent="0.2">
      <c r="A514" s="1"/>
      <c r="B514" s="95"/>
      <c r="C514" s="1" t="s">
        <v>438</v>
      </c>
    </row>
    <row r="515" spans="1:30" ht="16.899999999999999" customHeight="1" x14ac:dyDescent="0.2"/>
    <row r="516" spans="1:30" x14ac:dyDescent="0.2">
      <c r="A516" s="2"/>
      <c r="B516" s="8" t="s">
        <v>45</v>
      </c>
    </row>
    <row r="517" spans="1:30" ht="7.5" customHeight="1" x14ac:dyDescent="0.2">
      <c r="A517" s="2"/>
      <c r="B517" s="8"/>
    </row>
    <row r="518" spans="1:30" x14ac:dyDescent="0.2">
      <c r="A518" s="9"/>
      <c r="B518" s="163"/>
      <c r="C518" s="469" t="s">
        <v>439</v>
      </c>
      <c r="D518" s="469"/>
      <c r="E518" s="469"/>
      <c r="F518" s="469"/>
      <c r="G518" s="469"/>
      <c r="H518" s="469"/>
      <c r="I518" s="469"/>
      <c r="J518" s="469"/>
      <c r="K518" s="469"/>
      <c r="L518" s="469"/>
      <c r="M518" s="469"/>
      <c r="N518" s="469"/>
      <c r="O518" s="469"/>
      <c r="P518" s="469"/>
    </row>
    <row r="519" spans="1:30" ht="7.9" customHeight="1" x14ac:dyDescent="0.2">
      <c r="A519" s="9"/>
      <c r="B519" s="163"/>
      <c r="C519" s="5"/>
      <c r="D519" s="5"/>
      <c r="E519" s="5"/>
      <c r="F519" s="5"/>
      <c r="G519" s="5"/>
      <c r="H519" s="5"/>
      <c r="I519" s="5"/>
      <c r="J519" s="5"/>
      <c r="K519" s="5"/>
      <c r="L519" s="5"/>
      <c r="M519" s="5"/>
      <c r="N519" s="5"/>
      <c r="O519" s="5"/>
      <c r="P519" s="5"/>
      <c r="R519" s="20"/>
      <c r="S519" s="20"/>
      <c r="T519" s="20"/>
      <c r="U519" s="20"/>
      <c r="V519" s="20"/>
      <c r="W519" s="20"/>
      <c r="X519" s="20"/>
      <c r="Y519" s="20"/>
      <c r="Z519" s="20"/>
      <c r="AA519" s="20"/>
      <c r="AB519" s="20"/>
      <c r="AC519" s="20"/>
      <c r="AD519" s="20"/>
    </row>
    <row r="520" spans="1:30" ht="10.9" customHeight="1" x14ac:dyDescent="0.2">
      <c r="A520" s="9"/>
      <c r="B520" s="163"/>
      <c r="C520" s="5"/>
      <c r="D520" s="5"/>
      <c r="E520" s="711" t="s">
        <v>36</v>
      </c>
      <c r="F520" s="711"/>
      <c r="G520" s="711"/>
      <c r="H520" s="711"/>
      <c r="I520" s="491">
        <f>J498</f>
        <v>2025</v>
      </c>
      <c r="J520" s="491"/>
      <c r="K520" s="491"/>
      <c r="L520" s="491">
        <f>M498</f>
        <v>2024</v>
      </c>
      <c r="M520" s="491"/>
      <c r="N520" s="491"/>
      <c r="P520" s="5"/>
      <c r="R520" s="20"/>
      <c r="S520" s="20"/>
      <c r="T520" s="20"/>
      <c r="U520" s="20"/>
      <c r="V520" s="20"/>
      <c r="W520" s="20"/>
      <c r="X520" s="20"/>
      <c r="Y520" s="20"/>
      <c r="Z520" s="20"/>
      <c r="AA520" s="20"/>
      <c r="AB520" s="20"/>
      <c r="AC520" s="20"/>
      <c r="AD520" s="20"/>
    </row>
    <row r="521" spans="1:30" ht="13.15" customHeight="1" x14ac:dyDescent="0.2">
      <c r="A521" s="9"/>
      <c r="B521" s="163"/>
      <c r="C521" s="5"/>
      <c r="D521" s="5"/>
      <c r="E521" s="479" t="s">
        <v>160</v>
      </c>
      <c r="F521" s="479"/>
      <c r="G521" s="479"/>
      <c r="H521" s="479"/>
      <c r="I521" s="456">
        <v>5649888.3899999997</v>
      </c>
      <c r="J521" s="456"/>
      <c r="K521" s="456"/>
      <c r="L521" s="456">
        <v>6450879.0700000003</v>
      </c>
      <c r="M521" s="456"/>
      <c r="N521" s="456"/>
      <c r="P521" s="5"/>
      <c r="R521" s="20"/>
      <c r="S521" s="20"/>
      <c r="T521" s="20"/>
      <c r="U521" s="20"/>
      <c r="V521" s="20"/>
      <c r="W521" s="20"/>
      <c r="X521" s="20"/>
      <c r="Y521" s="20"/>
      <c r="Z521" s="20"/>
      <c r="AA521" s="20"/>
      <c r="AB521" s="20"/>
      <c r="AC521" s="20"/>
      <c r="AD521" s="20"/>
    </row>
    <row r="522" spans="1:30" ht="13.9" customHeight="1" x14ac:dyDescent="0.2">
      <c r="A522" s="9"/>
      <c r="B522" s="163"/>
      <c r="C522" s="5"/>
      <c r="D522" s="5"/>
      <c r="E522" s="479" t="s">
        <v>161</v>
      </c>
      <c r="F522" s="479"/>
      <c r="G522" s="479"/>
      <c r="H522" s="479"/>
      <c r="I522" s="456">
        <v>3901000</v>
      </c>
      <c r="J522" s="456"/>
      <c r="K522" s="456"/>
      <c r="L522" s="456">
        <v>2276000</v>
      </c>
      <c r="M522" s="456"/>
      <c r="N522" s="456"/>
      <c r="P522" s="5"/>
      <c r="R522" s="20"/>
      <c r="S522" s="20"/>
      <c r="T522" s="20"/>
      <c r="U522" s="20"/>
      <c r="V522" s="20"/>
      <c r="W522" s="20"/>
      <c r="X522" s="20"/>
      <c r="Y522" s="20"/>
      <c r="Z522" s="20"/>
      <c r="AA522" s="20"/>
      <c r="AB522" s="20"/>
      <c r="AC522" s="20"/>
      <c r="AD522" s="20"/>
    </row>
    <row r="523" spans="1:30" ht="13.15" customHeight="1" x14ac:dyDescent="0.2">
      <c r="A523" s="9"/>
      <c r="B523" s="163"/>
      <c r="C523" s="5"/>
      <c r="D523" s="5"/>
      <c r="E523" s="483" t="s">
        <v>46</v>
      </c>
      <c r="F523" s="484"/>
      <c r="G523" s="484"/>
      <c r="H523" s="485"/>
      <c r="I523" s="470">
        <f>SUM(I521:K522)</f>
        <v>9550888.3900000006</v>
      </c>
      <c r="J523" s="470"/>
      <c r="K523" s="470"/>
      <c r="L523" s="470">
        <f>SUM(L521:N522)</f>
        <v>8726879.0700000003</v>
      </c>
      <c r="M523" s="470"/>
      <c r="N523" s="470"/>
      <c r="O523" s="77"/>
      <c r="P523" s="5"/>
      <c r="R523" s="20"/>
      <c r="S523" s="20"/>
      <c r="T523" s="20"/>
      <c r="U523" s="20"/>
      <c r="V523" s="20"/>
      <c r="W523" s="20"/>
      <c r="X523" s="20"/>
      <c r="Y523" s="20"/>
      <c r="Z523" s="20"/>
      <c r="AA523" s="20"/>
      <c r="AB523" s="20"/>
      <c r="AC523" s="20"/>
      <c r="AD523" s="20"/>
    </row>
    <row r="524" spans="1:30" ht="7.9" customHeight="1" x14ac:dyDescent="0.2">
      <c r="A524" s="9"/>
      <c r="B524" s="163"/>
      <c r="C524" s="5"/>
      <c r="D524" s="5"/>
      <c r="E524" s="5"/>
      <c r="F524" s="5"/>
      <c r="G524" s="5"/>
      <c r="H524" s="5"/>
      <c r="I524" s="5"/>
      <c r="J524" s="5"/>
      <c r="K524" s="172"/>
      <c r="L524" s="5"/>
      <c r="M524" s="5"/>
      <c r="N524" s="5"/>
      <c r="O524" s="5"/>
      <c r="P524" s="5"/>
      <c r="R524" s="20"/>
      <c r="S524" s="20"/>
      <c r="T524" s="20"/>
      <c r="U524" s="20"/>
      <c r="V524" s="20"/>
      <c r="W524" s="20"/>
      <c r="X524" s="20"/>
      <c r="Y524" s="20"/>
      <c r="Z524" s="20"/>
      <c r="AA524" s="20"/>
      <c r="AB524" s="20"/>
      <c r="AC524" s="20"/>
      <c r="AD524" s="20"/>
    </row>
    <row r="525" spans="1:30" ht="17.45" customHeight="1" x14ac:dyDescent="0.2">
      <c r="A525" s="9"/>
      <c r="B525" s="95"/>
      <c r="C525" s="101" t="s">
        <v>47</v>
      </c>
      <c r="D525" s="5"/>
      <c r="E525" s="5"/>
      <c r="F525" s="5"/>
      <c r="G525" s="5"/>
      <c r="H525" s="5"/>
      <c r="I525" s="5"/>
      <c r="J525" s="5"/>
      <c r="K525" s="5"/>
      <c r="L525" s="5"/>
      <c r="M525" s="5"/>
      <c r="N525" s="5"/>
      <c r="O525" s="5"/>
      <c r="P525" s="5"/>
    </row>
    <row r="526" spans="1:30" ht="6" customHeight="1" x14ac:dyDescent="0.2">
      <c r="A526" s="9"/>
      <c r="B526" s="95"/>
      <c r="C526" s="101"/>
      <c r="D526" s="5"/>
      <c r="E526" s="5"/>
      <c r="F526" s="5"/>
      <c r="G526" s="5"/>
      <c r="H526" s="5"/>
      <c r="I526" s="5"/>
      <c r="J526" s="5"/>
      <c r="K526" s="5"/>
      <c r="L526" s="5"/>
      <c r="M526" s="5"/>
      <c r="N526" s="5"/>
      <c r="O526" s="5"/>
      <c r="P526" s="5"/>
    </row>
    <row r="527" spans="1:30" ht="12" customHeight="1" x14ac:dyDescent="0.2">
      <c r="A527" s="9"/>
      <c r="B527" s="95"/>
      <c r="C527" s="101" t="s">
        <v>602</v>
      </c>
      <c r="D527" s="5"/>
      <c r="E527" s="5"/>
      <c r="F527" s="5"/>
      <c r="G527" s="5"/>
      <c r="H527" s="5"/>
      <c r="I527" s="5"/>
      <c r="J527" s="5"/>
      <c r="K527" s="5"/>
      <c r="L527" s="5"/>
      <c r="M527" s="5"/>
      <c r="N527" s="5"/>
      <c r="O527" s="5"/>
      <c r="P527" s="5"/>
    </row>
    <row r="528" spans="1:30" ht="12" customHeight="1" x14ac:dyDescent="0.2">
      <c r="A528" s="9"/>
      <c r="B528" s="163"/>
      <c r="C528" s="104" t="s">
        <v>393</v>
      </c>
      <c r="D528" s="5"/>
      <c r="E528" s="5"/>
      <c r="F528" s="5"/>
      <c r="G528" s="5"/>
      <c r="H528" s="5"/>
      <c r="I528" s="5"/>
      <c r="J528" s="5"/>
      <c r="K528" s="5"/>
      <c r="L528" s="5"/>
      <c r="M528" s="5"/>
      <c r="N528" s="5"/>
      <c r="O528" s="5"/>
      <c r="P528" s="5"/>
      <c r="S528" s="20"/>
      <c r="T528" s="20"/>
      <c r="U528" s="20"/>
      <c r="V528" s="20"/>
      <c r="W528" s="20"/>
      <c r="X528" s="20"/>
      <c r="Y528" s="20"/>
      <c r="Z528" s="20"/>
      <c r="AA528" s="20"/>
      <c r="AB528" s="20"/>
      <c r="AC528" s="20"/>
      <c r="AD528" s="20"/>
    </row>
    <row r="529" spans="1:30" ht="7.9" customHeight="1" x14ac:dyDescent="0.2">
      <c r="A529" s="9"/>
      <c r="B529" s="163"/>
      <c r="C529" s="5"/>
      <c r="D529" s="5"/>
      <c r="E529" s="5"/>
      <c r="F529" s="5"/>
      <c r="G529" s="5"/>
      <c r="H529" s="5"/>
      <c r="I529" s="5"/>
      <c r="J529" s="5"/>
      <c r="K529" s="5"/>
      <c r="L529" s="5"/>
      <c r="M529" s="5"/>
      <c r="N529" s="5"/>
      <c r="O529" s="5"/>
      <c r="P529" s="5"/>
      <c r="S529" s="20"/>
      <c r="T529" s="20"/>
      <c r="U529" s="20"/>
      <c r="V529" s="20"/>
      <c r="W529" s="20"/>
      <c r="X529" s="20"/>
      <c r="Y529" s="20"/>
      <c r="Z529" s="20"/>
      <c r="AA529" s="20"/>
      <c r="AB529" s="20"/>
      <c r="AC529" s="20"/>
      <c r="AD529" s="20"/>
    </row>
    <row r="530" spans="1:30" x14ac:dyDescent="0.2">
      <c r="A530" s="9"/>
      <c r="B530" s="163"/>
      <c r="C530" s="5"/>
      <c r="D530" s="563" t="s">
        <v>36</v>
      </c>
      <c r="E530" s="564"/>
      <c r="F530" s="564"/>
      <c r="G530" s="564"/>
      <c r="H530" s="564"/>
      <c r="I530" s="564"/>
      <c r="J530" s="564"/>
      <c r="K530" s="564"/>
      <c r="L530" s="565"/>
      <c r="M530" s="435">
        <f>I520</f>
        <v>2025</v>
      </c>
      <c r="N530" s="436"/>
      <c r="O530" s="437"/>
      <c r="S530" s="20"/>
      <c r="T530" s="20"/>
      <c r="U530" s="20"/>
      <c r="V530" s="20"/>
      <c r="W530" s="20"/>
      <c r="X530" s="20"/>
      <c r="Y530" s="20"/>
      <c r="Z530" s="20"/>
      <c r="AA530" s="20"/>
      <c r="AB530" s="20"/>
      <c r="AC530" s="20"/>
      <c r="AD530" s="20"/>
    </row>
    <row r="531" spans="1:30" ht="13.9" customHeight="1" x14ac:dyDescent="0.2">
      <c r="A531" s="9"/>
      <c r="B531" s="286"/>
      <c r="C531" s="5"/>
      <c r="D531" s="334" t="s">
        <v>456</v>
      </c>
      <c r="E531" s="332"/>
      <c r="F531" s="332"/>
      <c r="G531" s="332"/>
      <c r="H531" s="332"/>
      <c r="I531" s="332"/>
      <c r="J531" s="332"/>
      <c r="K531" s="332"/>
      <c r="L531" s="333"/>
      <c r="M531" s="456">
        <v>14265.36</v>
      </c>
      <c r="N531" s="456"/>
      <c r="O531" s="456"/>
      <c r="S531" s="20"/>
      <c r="T531" s="20"/>
      <c r="U531" s="20"/>
      <c r="V531" s="20"/>
      <c r="W531" s="20"/>
      <c r="X531" s="20"/>
      <c r="Y531" s="20"/>
      <c r="Z531" s="20"/>
      <c r="AA531" s="20"/>
      <c r="AB531" s="20"/>
      <c r="AC531" s="20"/>
      <c r="AD531" s="20"/>
    </row>
    <row r="532" spans="1:30" ht="13.9" customHeight="1" x14ac:dyDescent="0.2">
      <c r="A532" s="9"/>
      <c r="B532" s="163"/>
      <c r="C532" s="5"/>
      <c r="D532" s="479" t="s">
        <v>457</v>
      </c>
      <c r="E532" s="479"/>
      <c r="F532" s="479"/>
      <c r="G532" s="479"/>
      <c r="H532" s="479"/>
      <c r="I532" s="479"/>
      <c r="J532" s="479"/>
      <c r="K532" s="479"/>
      <c r="L532" s="479"/>
      <c r="M532" s="456">
        <v>1075.01</v>
      </c>
      <c r="N532" s="456"/>
      <c r="O532" s="456"/>
      <c r="S532" s="20"/>
      <c r="T532" s="20"/>
      <c r="U532" s="20"/>
      <c r="V532" s="20"/>
      <c r="W532" s="20"/>
      <c r="X532" s="20"/>
      <c r="Y532" s="20"/>
      <c r="Z532" s="20"/>
      <c r="AA532" s="20"/>
      <c r="AB532" s="20"/>
      <c r="AC532" s="20"/>
      <c r="AD532" s="20"/>
    </row>
    <row r="533" spans="1:30" ht="13.9" customHeight="1" x14ac:dyDescent="0.2">
      <c r="A533" s="9"/>
      <c r="B533" s="163"/>
      <c r="C533" s="5"/>
      <c r="D533" s="479" t="s">
        <v>458</v>
      </c>
      <c r="E533" s="479"/>
      <c r="F533" s="479"/>
      <c r="G533" s="479"/>
      <c r="H533" s="479"/>
      <c r="I533" s="479"/>
      <c r="J533" s="479"/>
      <c r="K533" s="479"/>
      <c r="L533" s="479"/>
      <c r="M533" s="456">
        <v>3633508.02</v>
      </c>
      <c r="N533" s="456"/>
      <c r="O533" s="456"/>
      <c r="S533" s="20"/>
      <c r="T533" s="20"/>
      <c r="U533" s="20"/>
      <c r="V533" s="20"/>
      <c r="W533" s="20"/>
      <c r="X533" s="20"/>
      <c r="Y533" s="20"/>
      <c r="Z533" s="20"/>
      <c r="AA533" s="20"/>
      <c r="AB533" s="20"/>
      <c r="AC533" s="20"/>
      <c r="AD533" s="20"/>
    </row>
    <row r="534" spans="1:30" s="387" customFormat="1" ht="13.9" customHeight="1" x14ac:dyDescent="0.2">
      <c r="A534" s="9"/>
      <c r="B534" s="339"/>
      <c r="C534" s="5"/>
      <c r="D534" s="479" t="s">
        <v>601</v>
      </c>
      <c r="E534" s="479"/>
      <c r="F534" s="479"/>
      <c r="G534" s="479"/>
      <c r="H534" s="479"/>
      <c r="I534" s="479"/>
      <c r="J534" s="479"/>
      <c r="K534" s="479"/>
      <c r="L534" s="479"/>
      <c r="M534" s="456">
        <v>1040</v>
      </c>
      <c r="N534" s="456"/>
      <c r="O534" s="456"/>
      <c r="S534" s="20"/>
      <c r="T534" s="20"/>
      <c r="U534" s="20"/>
      <c r="V534" s="20"/>
      <c r="W534" s="20"/>
      <c r="X534" s="20"/>
      <c r="Y534" s="20"/>
      <c r="Z534" s="20"/>
      <c r="AA534" s="20"/>
      <c r="AB534" s="20"/>
      <c r="AC534" s="20"/>
      <c r="AD534" s="20"/>
    </row>
    <row r="535" spans="1:30" ht="15" customHeight="1" x14ac:dyDescent="0.2">
      <c r="A535" s="9"/>
      <c r="B535" s="163"/>
      <c r="C535" s="5"/>
      <c r="D535" s="706" t="s">
        <v>394</v>
      </c>
      <c r="E535" s="707"/>
      <c r="F535" s="707"/>
      <c r="G535" s="707"/>
      <c r="H535" s="707"/>
      <c r="I535" s="707"/>
      <c r="J535" s="707"/>
      <c r="K535" s="707"/>
      <c r="L535" s="708"/>
      <c r="M535" s="740">
        <f>SUM(M531:O534)</f>
        <v>3649888.39</v>
      </c>
      <c r="N535" s="741"/>
      <c r="O535" s="742"/>
      <c r="P535" s="76"/>
      <c r="S535" s="20"/>
      <c r="T535" s="20"/>
      <c r="U535" s="20"/>
      <c r="V535" s="20"/>
      <c r="W535" s="20"/>
      <c r="X535" s="20"/>
      <c r="Y535" s="20"/>
      <c r="Z535" s="20"/>
      <c r="AA535" s="20"/>
      <c r="AB535" s="20"/>
      <c r="AC535" s="20"/>
      <c r="AD535" s="20"/>
    </row>
    <row r="536" spans="1:30" ht="7.9" customHeight="1" x14ac:dyDescent="0.2">
      <c r="A536" s="9"/>
      <c r="B536" s="163"/>
      <c r="C536" s="5"/>
      <c r="D536" s="5"/>
      <c r="E536" s="5"/>
      <c r="F536" s="5"/>
      <c r="G536" s="5"/>
      <c r="H536" s="5"/>
      <c r="I536" s="5"/>
      <c r="J536" s="5"/>
      <c r="K536" s="5"/>
      <c r="L536" s="5"/>
      <c r="M536" s="5"/>
      <c r="N536" s="5"/>
      <c r="O536" s="5"/>
      <c r="P536" s="5"/>
      <c r="S536" s="20"/>
      <c r="T536" s="20"/>
      <c r="U536" s="20"/>
      <c r="V536" s="20"/>
      <c r="W536" s="20"/>
      <c r="X536" s="20"/>
      <c r="Y536" s="20"/>
      <c r="Z536" s="20"/>
      <c r="AA536" s="20"/>
      <c r="AB536" s="20"/>
      <c r="AC536" s="20"/>
      <c r="AD536" s="20"/>
    </row>
    <row r="537" spans="1:30" ht="12" customHeight="1" x14ac:dyDescent="0.2">
      <c r="A537" s="9"/>
      <c r="B537" s="286"/>
      <c r="C537" s="101" t="s">
        <v>459</v>
      </c>
      <c r="D537" s="5"/>
      <c r="E537" s="5"/>
      <c r="F537" s="5"/>
      <c r="G537" s="5"/>
      <c r="H537" s="5"/>
      <c r="I537" s="5"/>
      <c r="J537" s="5"/>
      <c r="K537" s="5"/>
      <c r="L537" s="5"/>
      <c r="M537" s="5"/>
      <c r="N537" s="5"/>
      <c r="O537" s="5"/>
      <c r="P537" s="5"/>
      <c r="S537" s="20"/>
      <c r="T537" s="20"/>
      <c r="U537" s="20"/>
      <c r="V537" s="20"/>
      <c r="W537" s="20"/>
      <c r="X537" s="20"/>
      <c r="Y537" s="20"/>
      <c r="Z537" s="20"/>
      <c r="AA537" s="20"/>
      <c r="AB537" s="20"/>
      <c r="AC537" s="20"/>
      <c r="AD537" s="20"/>
    </row>
    <row r="538" spans="1:30" ht="24" customHeight="1" x14ac:dyDescent="0.2">
      <c r="A538" s="9"/>
      <c r="B538" s="286"/>
      <c r="C538" s="734" t="s">
        <v>561</v>
      </c>
      <c r="D538" s="734"/>
      <c r="E538" s="734"/>
      <c r="F538" s="734"/>
      <c r="G538" s="734"/>
      <c r="H538" s="734"/>
      <c r="I538" s="734"/>
      <c r="J538" s="734"/>
      <c r="K538" s="734"/>
      <c r="L538" s="734"/>
      <c r="M538" s="734"/>
      <c r="N538" s="734"/>
      <c r="O538" s="734"/>
      <c r="P538" s="734"/>
      <c r="S538" s="20"/>
      <c r="T538" s="20"/>
      <c r="U538" s="20"/>
      <c r="V538" s="20"/>
      <c r="W538" s="20"/>
      <c r="X538" s="20"/>
      <c r="Y538" s="20"/>
      <c r="Z538" s="20"/>
      <c r="AA538" s="20"/>
      <c r="AB538" s="20"/>
      <c r="AC538" s="20"/>
      <c r="AD538" s="20"/>
    </row>
    <row r="539" spans="1:30" ht="7.9" customHeight="1" x14ac:dyDescent="0.2">
      <c r="A539" s="9"/>
      <c r="B539" s="286"/>
      <c r="C539" s="5"/>
      <c r="D539" s="5"/>
      <c r="E539" s="5"/>
      <c r="F539" s="5"/>
      <c r="G539" s="5"/>
      <c r="H539" s="5"/>
      <c r="I539" s="5"/>
      <c r="J539" s="5"/>
      <c r="K539" s="5"/>
      <c r="L539" s="5"/>
      <c r="M539" s="5"/>
      <c r="N539" s="5"/>
      <c r="O539" s="5"/>
      <c r="P539" s="5"/>
      <c r="S539" s="20"/>
      <c r="T539" s="20"/>
      <c r="U539" s="20"/>
      <c r="V539" s="20"/>
      <c r="W539" s="20"/>
      <c r="X539" s="20"/>
      <c r="Y539" s="20"/>
      <c r="Z539" s="20"/>
      <c r="AA539" s="20"/>
      <c r="AB539" s="20"/>
      <c r="AC539" s="20"/>
      <c r="AD539" s="20"/>
    </row>
    <row r="540" spans="1:30" ht="12" customHeight="1" x14ac:dyDescent="0.2">
      <c r="A540" s="9"/>
      <c r="B540" s="286"/>
      <c r="C540" s="101" t="s">
        <v>48</v>
      </c>
      <c r="D540" s="5"/>
      <c r="E540" s="5"/>
      <c r="F540" s="5"/>
      <c r="G540" s="5"/>
      <c r="H540" s="5"/>
      <c r="I540" s="5"/>
      <c r="J540" s="5"/>
      <c r="K540" s="5"/>
      <c r="L540" s="5"/>
      <c r="M540" s="5"/>
      <c r="N540" s="5"/>
      <c r="O540" s="5"/>
      <c r="P540" s="5"/>
      <c r="S540" s="20"/>
      <c r="T540" s="20"/>
      <c r="U540" s="20"/>
      <c r="V540" s="20"/>
      <c r="W540" s="20"/>
      <c r="X540" s="20"/>
      <c r="Y540" s="20"/>
      <c r="Z540" s="20"/>
      <c r="AA540" s="20"/>
      <c r="AB540" s="20"/>
      <c r="AC540" s="20"/>
      <c r="AD540" s="20"/>
    </row>
    <row r="541" spans="1:30" ht="37.5" customHeight="1" x14ac:dyDescent="0.2">
      <c r="A541" s="9"/>
      <c r="B541" s="286"/>
      <c r="C541" s="471" t="s">
        <v>569</v>
      </c>
      <c r="D541" s="471"/>
      <c r="E541" s="471"/>
      <c r="F541" s="471"/>
      <c r="G541" s="471"/>
      <c r="H541" s="471"/>
      <c r="I541" s="471"/>
      <c r="J541" s="471"/>
      <c r="K541" s="471"/>
      <c r="L541" s="471"/>
      <c r="M541" s="471"/>
      <c r="N541" s="471"/>
      <c r="O541" s="471"/>
      <c r="P541" s="471"/>
      <c r="S541" s="20"/>
      <c r="T541" s="20"/>
      <c r="U541" s="20"/>
      <c r="V541" s="20"/>
      <c r="W541" s="20"/>
      <c r="X541" s="20"/>
      <c r="Y541" s="20"/>
      <c r="Z541" s="20"/>
      <c r="AA541" s="20"/>
      <c r="AB541" s="20"/>
      <c r="AC541" s="20"/>
      <c r="AD541" s="20"/>
    </row>
    <row r="542" spans="1:30" ht="5.25" customHeight="1" x14ac:dyDescent="0.2">
      <c r="A542" s="9"/>
      <c r="B542" s="286"/>
      <c r="C542" s="5"/>
      <c r="D542" s="5"/>
      <c r="E542" s="5"/>
      <c r="F542" s="5"/>
      <c r="G542" s="5"/>
      <c r="H542" s="5"/>
      <c r="I542" s="5"/>
      <c r="J542" s="5"/>
      <c r="K542" s="5"/>
      <c r="L542" s="5"/>
      <c r="M542" s="5"/>
      <c r="N542" s="5"/>
      <c r="O542" s="5"/>
      <c r="P542" s="5"/>
      <c r="S542" s="20"/>
      <c r="T542" s="20"/>
      <c r="U542" s="20"/>
      <c r="V542" s="20"/>
      <c r="W542" s="20"/>
      <c r="X542" s="20"/>
      <c r="Y542" s="20"/>
      <c r="Z542" s="20"/>
      <c r="AA542" s="20"/>
      <c r="AB542" s="20"/>
      <c r="AC542" s="20"/>
      <c r="AD542" s="20"/>
    </row>
    <row r="543" spans="1:30" x14ac:dyDescent="0.2">
      <c r="A543" s="9"/>
      <c r="B543" s="163"/>
      <c r="C543" s="101" t="s">
        <v>395</v>
      </c>
      <c r="D543" s="63"/>
      <c r="E543" s="63"/>
      <c r="F543" s="63"/>
      <c r="G543" s="63"/>
      <c r="H543" s="63"/>
      <c r="I543" s="63"/>
      <c r="J543" s="63"/>
      <c r="K543" s="63"/>
      <c r="L543" s="63"/>
      <c r="M543" s="63"/>
      <c r="N543" s="63"/>
      <c r="O543" s="63"/>
      <c r="P543" s="63"/>
    </row>
    <row r="544" spans="1:30" ht="24.6" customHeight="1" x14ac:dyDescent="0.2">
      <c r="A544" s="9"/>
      <c r="B544" s="163"/>
      <c r="C544" s="469" t="s">
        <v>440</v>
      </c>
      <c r="D544" s="634"/>
      <c r="E544" s="634"/>
      <c r="F544" s="634"/>
      <c r="G544" s="634"/>
      <c r="H544" s="634"/>
      <c r="I544" s="634"/>
      <c r="J544" s="634"/>
      <c r="K544" s="634"/>
      <c r="L544" s="634"/>
      <c r="M544" s="634"/>
      <c r="N544" s="634"/>
      <c r="O544" s="635"/>
      <c r="P544" s="635"/>
    </row>
    <row r="545" spans="1:16" ht="8.4499999999999993" customHeight="1" x14ac:dyDescent="0.2">
      <c r="A545" s="9"/>
      <c r="B545" s="163"/>
      <c r="C545" s="151"/>
      <c r="D545" s="152"/>
      <c r="E545" s="152"/>
      <c r="F545" s="152"/>
      <c r="G545" s="152"/>
      <c r="H545" s="152"/>
      <c r="I545" s="152"/>
      <c r="J545" s="152"/>
      <c r="K545" s="152"/>
      <c r="L545" s="152"/>
      <c r="M545" s="152"/>
      <c r="N545" s="152"/>
      <c r="O545" s="153"/>
      <c r="P545" s="153"/>
    </row>
    <row r="546" spans="1:16" ht="46.5" customHeight="1" x14ac:dyDescent="0.2">
      <c r="A546" s="9"/>
      <c r="B546" s="286"/>
      <c r="C546" s="433" t="s">
        <v>532</v>
      </c>
      <c r="D546" s="433"/>
      <c r="E546" s="433"/>
      <c r="F546" s="433"/>
      <c r="G546" s="433"/>
      <c r="H546" s="433"/>
      <c r="I546" s="433"/>
      <c r="J546" s="433"/>
      <c r="K546" s="433"/>
      <c r="L546" s="433"/>
      <c r="M546" s="433"/>
      <c r="N546" s="433"/>
      <c r="O546" s="433"/>
      <c r="P546" s="433"/>
    </row>
    <row r="547" spans="1:16" ht="5.25" customHeight="1" x14ac:dyDescent="0.2">
      <c r="A547" s="9"/>
      <c r="B547" s="286"/>
      <c r="C547" s="319"/>
      <c r="D547" s="323"/>
      <c r="E547" s="323"/>
      <c r="F547" s="323"/>
      <c r="G547" s="323"/>
      <c r="H547" s="323"/>
      <c r="I547" s="323"/>
      <c r="J547" s="323"/>
      <c r="K547" s="323"/>
      <c r="L547" s="323"/>
      <c r="M547" s="323"/>
      <c r="N547" s="323"/>
      <c r="O547" s="324"/>
      <c r="P547" s="324"/>
    </row>
    <row r="548" spans="1:16" ht="27" customHeight="1" x14ac:dyDescent="0.2">
      <c r="A548" s="9"/>
      <c r="B548" s="163"/>
      <c r="C548" s="149" t="s">
        <v>254</v>
      </c>
      <c r="D548" s="709" t="s">
        <v>241</v>
      </c>
      <c r="E548" s="710"/>
      <c r="F548" s="709" t="s">
        <v>242</v>
      </c>
      <c r="G548" s="710"/>
      <c r="H548" s="425" t="s">
        <v>266</v>
      </c>
      <c r="I548" s="425"/>
      <c r="J548" s="425"/>
      <c r="K548" s="425" t="s">
        <v>255</v>
      </c>
      <c r="L548" s="425"/>
      <c r="M548" s="425"/>
      <c r="N548" s="425"/>
      <c r="O548" s="425"/>
      <c r="P548" s="153"/>
    </row>
    <row r="549" spans="1:16" ht="13.15" customHeight="1" x14ac:dyDescent="0.2">
      <c r="A549" s="9"/>
      <c r="B549" s="163"/>
      <c r="C549" s="148">
        <v>2020</v>
      </c>
      <c r="D549" s="452" t="s">
        <v>243</v>
      </c>
      <c r="E549" s="453"/>
      <c r="F549" s="452" t="str">
        <f>D550</f>
        <v>Febrero</v>
      </c>
      <c r="G549" s="453"/>
      <c r="H549" s="434">
        <v>168600.19</v>
      </c>
      <c r="I549" s="434"/>
      <c r="J549" s="434"/>
      <c r="K549" s="715" t="s">
        <v>417</v>
      </c>
      <c r="L549" s="716"/>
      <c r="M549" s="716"/>
      <c r="N549" s="716"/>
      <c r="O549" s="717"/>
      <c r="P549" s="153"/>
    </row>
    <row r="550" spans="1:16" ht="10.9" customHeight="1" x14ac:dyDescent="0.2">
      <c r="A550" s="9"/>
      <c r="B550" s="163"/>
      <c r="C550" s="148">
        <v>2020</v>
      </c>
      <c r="D550" s="452" t="s">
        <v>244</v>
      </c>
      <c r="E550" s="453"/>
      <c r="F550" s="452" t="str">
        <f>D553</f>
        <v>Marzo</v>
      </c>
      <c r="G550" s="453"/>
      <c r="H550" s="434">
        <v>26097.81</v>
      </c>
      <c r="I550" s="434"/>
      <c r="J550" s="434"/>
      <c r="K550" s="718"/>
      <c r="L550" s="719"/>
      <c r="M550" s="719"/>
      <c r="N550" s="719"/>
      <c r="O550" s="720"/>
      <c r="P550" s="153"/>
    </row>
    <row r="551" spans="1:16" ht="4.9000000000000004" customHeight="1" x14ac:dyDescent="0.2">
      <c r="A551" s="9"/>
      <c r="B551" s="286"/>
      <c r="C551" s="312"/>
      <c r="D551" s="481"/>
      <c r="E551" s="481"/>
      <c r="F551" s="481"/>
      <c r="G551" s="481"/>
      <c r="H551" s="500"/>
      <c r="I551" s="500"/>
      <c r="J551" s="500"/>
      <c r="K551" s="481"/>
      <c r="L551" s="481"/>
      <c r="M551" s="481"/>
      <c r="N551" s="481"/>
      <c r="O551" s="481"/>
      <c r="P551" s="302"/>
    </row>
    <row r="552" spans="1:16" ht="10.9" customHeight="1" x14ac:dyDescent="0.2">
      <c r="A552" s="9"/>
      <c r="B552" s="286"/>
      <c r="C552" s="303"/>
      <c r="D552" s="452" t="s">
        <v>244</v>
      </c>
      <c r="E552" s="453"/>
      <c r="F552" s="452" t="s">
        <v>245</v>
      </c>
      <c r="G552" s="453"/>
      <c r="H552" s="499">
        <v>142502.28</v>
      </c>
      <c r="I552" s="500"/>
      <c r="J552" s="614"/>
      <c r="K552" s="605" t="s">
        <v>426</v>
      </c>
      <c r="L552" s="606"/>
      <c r="M552" s="606"/>
      <c r="N552" s="606"/>
      <c r="O552" s="607"/>
      <c r="P552" s="302"/>
    </row>
    <row r="553" spans="1:16" ht="10.9" customHeight="1" x14ac:dyDescent="0.2">
      <c r="A553" s="9"/>
      <c r="B553" s="163"/>
      <c r="C553" s="148">
        <v>2020</v>
      </c>
      <c r="D553" s="452" t="s">
        <v>245</v>
      </c>
      <c r="E553" s="453"/>
      <c r="F553" s="452" t="str">
        <f t="shared" ref="F553:F559" si="11">D554</f>
        <v>Abril</v>
      </c>
      <c r="G553" s="453"/>
      <c r="H553" s="434">
        <v>168600.19</v>
      </c>
      <c r="I553" s="434"/>
      <c r="J553" s="434"/>
      <c r="K553" s="608"/>
      <c r="L553" s="609"/>
      <c r="M553" s="609"/>
      <c r="N553" s="609"/>
      <c r="O553" s="610"/>
      <c r="P553" s="153"/>
    </row>
    <row r="554" spans="1:16" ht="10.9" customHeight="1" x14ac:dyDescent="0.2">
      <c r="A554" s="9"/>
      <c r="B554" s="163"/>
      <c r="C554" s="148">
        <v>2020</v>
      </c>
      <c r="D554" s="452" t="s">
        <v>246</v>
      </c>
      <c r="E554" s="453"/>
      <c r="F554" s="452" t="str">
        <f t="shared" si="11"/>
        <v>Mayo</v>
      </c>
      <c r="G554" s="453"/>
      <c r="H554" s="434">
        <v>168600.19</v>
      </c>
      <c r="I554" s="434"/>
      <c r="J554" s="434"/>
      <c r="K554" s="608"/>
      <c r="L554" s="609"/>
      <c r="M554" s="609"/>
      <c r="N554" s="609"/>
      <c r="O554" s="610"/>
      <c r="P554" s="153"/>
    </row>
    <row r="555" spans="1:16" ht="10.9" customHeight="1" x14ac:dyDescent="0.2">
      <c r="A555" s="9"/>
      <c r="B555" s="163"/>
      <c r="C555" s="148">
        <v>2020</v>
      </c>
      <c r="D555" s="452" t="s">
        <v>247</v>
      </c>
      <c r="E555" s="453"/>
      <c r="F555" s="452" t="str">
        <f t="shared" si="11"/>
        <v>Junio</v>
      </c>
      <c r="G555" s="453"/>
      <c r="H555" s="434">
        <v>168600.19</v>
      </c>
      <c r="I555" s="434"/>
      <c r="J555" s="434"/>
      <c r="K555" s="608"/>
      <c r="L555" s="609"/>
      <c r="M555" s="609"/>
      <c r="N555" s="609"/>
      <c r="O555" s="610"/>
      <c r="P555" s="153"/>
    </row>
    <row r="556" spans="1:16" ht="10.9" customHeight="1" x14ac:dyDescent="0.2">
      <c r="A556" s="9"/>
      <c r="B556" s="163"/>
      <c r="C556" s="148">
        <v>2020</v>
      </c>
      <c r="D556" s="452" t="s">
        <v>248</v>
      </c>
      <c r="E556" s="453"/>
      <c r="F556" s="452" t="str">
        <f t="shared" si="11"/>
        <v>Julio</v>
      </c>
      <c r="G556" s="453"/>
      <c r="H556" s="434">
        <v>168600.19</v>
      </c>
      <c r="I556" s="434"/>
      <c r="J556" s="434"/>
      <c r="K556" s="608"/>
      <c r="L556" s="609"/>
      <c r="M556" s="609"/>
      <c r="N556" s="609"/>
      <c r="O556" s="610"/>
      <c r="P556" s="153"/>
    </row>
    <row r="557" spans="1:16" ht="10.9" customHeight="1" x14ac:dyDescent="0.2">
      <c r="A557" s="9"/>
      <c r="B557" s="163"/>
      <c r="C557" s="148">
        <v>2020</v>
      </c>
      <c r="D557" s="452" t="s">
        <v>249</v>
      </c>
      <c r="E557" s="453"/>
      <c r="F557" s="452" t="str">
        <f t="shared" si="11"/>
        <v>Agosto</v>
      </c>
      <c r="G557" s="453"/>
      <c r="H557" s="434">
        <v>168600.19</v>
      </c>
      <c r="I557" s="434"/>
      <c r="J557" s="434"/>
      <c r="K557" s="608"/>
      <c r="L557" s="609"/>
      <c r="M557" s="609"/>
      <c r="N557" s="609"/>
      <c r="O557" s="610"/>
      <c r="P557" s="153"/>
    </row>
    <row r="558" spans="1:16" ht="10.9" customHeight="1" x14ac:dyDescent="0.2">
      <c r="A558" s="9"/>
      <c r="B558" s="163"/>
      <c r="C558" s="148">
        <v>2020</v>
      </c>
      <c r="D558" s="452" t="s">
        <v>250</v>
      </c>
      <c r="E558" s="453"/>
      <c r="F558" s="452" t="str">
        <f t="shared" si="11"/>
        <v>Septiembre</v>
      </c>
      <c r="G558" s="453"/>
      <c r="H558" s="434">
        <v>168600.19</v>
      </c>
      <c r="I558" s="434"/>
      <c r="J558" s="434"/>
      <c r="K558" s="608"/>
      <c r="L558" s="609"/>
      <c r="M558" s="609"/>
      <c r="N558" s="609"/>
      <c r="O558" s="610"/>
      <c r="P558" s="153"/>
    </row>
    <row r="559" spans="1:16" ht="10.9" customHeight="1" x14ac:dyDescent="0.2">
      <c r="A559" s="9"/>
      <c r="B559" s="163"/>
      <c r="C559" s="148">
        <v>2020</v>
      </c>
      <c r="D559" s="452" t="s">
        <v>251</v>
      </c>
      <c r="E559" s="453"/>
      <c r="F559" s="452" t="str">
        <f t="shared" si="11"/>
        <v>Octubre</v>
      </c>
      <c r="G559" s="453"/>
      <c r="H559" s="434">
        <v>168600.19</v>
      </c>
      <c r="I559" s="434"/>
      <c r="J559" s="434"/>
      <c r="K559" s="608"/>
      <c r="L559" s="609"/>
      <c r="M559" s="609"/>
      <c r="N559" s="609"/>
      <c r="O559" s="610"/>
      <c r="P559" s="153"/>
    </row>
    <row r="560" spans="1:16" ht="10.9" customHeight="1" x14ac:dyDescent="0.2">
      <c r="A560" s="9"/>
      <c r="B560" s="163"/>
      <c r="C560" s="148">
        <v>2020</v>
      </c>
      <c r="D560" s="452" t="s">
        <v>252</v>
      </c>
      <c r="E560" s="453"/>
      <c r="F560" s="452" t="s">
        <v>253</v>
      </c>
      <c r="G560" s="453"/>
      <c r="H560" s="434">
        <v>168600.19</v>
      </c>
      <c r="I560" s="434"/>
      <c r="J560" s="434"/>
      <c r="K560" s="608"/>
      <c r="L560" s="609"/>
      <c r="M560" s="609"/>
      <c r="N560" s="609"/>
      <c r="O560" s="610"/>
      <c r="P560" s="153"/>
    </row>
    <row r="561" spans="1:16" ht="10.9" customHeight="1" x14ac:dyDescent="0.2">
      <c r="A561" s="9"/>
      <c r="B561" s="163"/>
      <c r="C561" s="148">
        <v>2020</v>
      </c>
      <c r="D561" s="452" t="str">
        <f>F560</f>
        <v>Noviembre</v>
      </c>
      <c r="E561" s="453"/>
      <c r="F561" s="452" t="s">
        <v>258</v>
      </c>
      <c r="G561" s="453"/>
      <c r="H561" s="434">
        <v>168600.19</v>
      </c>
      <c r="I561" s="434"/>
      <c r="J561" s="434"/>
      <c r="K561" s="611"/>
      <c r="L561" s="612"/>
      <c r="M561" s="612"/>
      <c r="N561" s="612"/>
      <c r="O561" s="613"/>
      <c r="P561" s="153"/>
    </row>
    <row r="562" spans="1:16" ht="4.9000000000000004" customHeight="1" x14ac:dyDescent="0.2">
      <c r="A562" s="9"/>
      <c r="B562" s="163"/>
      <c r="C562" s="159"/>
      <c r="D562" s="697"/>
      <c r="E562" s="697"/>
      <c r="F562" s="697"/>
      <c r="G562" s="697"/>
      <c r="H562" s="653"/>
      <c r="I562" s="653"/>
      <c r="K562" s="105"/>
      <c r="L562" s="159"/>
      <c r="M562" s="159"/>
      <c r="N562" s="152"/>
      <c r="O562" s="153"/>
      <c r="P562" s="153"/>
    </row>
    <row r="563" spans="1:16" x14ac:dyDescent="0.2">
      <c r="A563" s="9"/>
      <c r="B563" s="163"/>
      <c r="C563" s="483" t="s">
        <v>38</v>
      </c>
      <c r="D563" s="484"/>
      <c r="E563" s="484"/>
      <c r="F563" s="484"/>
      <c r="G563" s="485"/>
      <c r="H563" s="541">
        <f>SUM(H552:J562)</f>
        <v>1659903.9899999998</v>
      </c>
      <c r="I563" s="541"/>
      <c r="J563" s="541"/>
      <c r="K563" s="159"/>
      <c r="L563" s="159"/>
      <c r="M563" s="159"/>
      <c r="N563" s="152"/>
      <c r="O563" s="153"/>
      <c r="P563" s="153"/>
    </row>
    <row r="564" spans="1:16" ht="4.9000000000000004" customHeight="1" x14ac:dyDescent="0.2">
      <c r="A564" s="159"/>
      <c r="B564" s="159"/>
      <c r="C564" s="159"/>
      <c r="D564" s="152"/>
      <c r="E564" s="153"/>
      <c r="F564" s="159"/>
      <c r="G564" s="159"/>
      <c r="H564" s="159"/>
      <c r="I564" s="152"/>
      <c r="J564" s="153"/>
      <c r="K564" s="159"/>
      <c r="L564" s="159"/>
      <c r="M564" s="159"/>
      <c r="N564" s="152"/>
      <c r="O564" s="153"/>
      <c r="P564" s="153"/>
    </row>
    <row r="565" spans="1:16" ht="10.9" customHeight="1" x14ac:dyDescent="0.2">
      <c r="A565" s="9"/>
      <c r="B565" s="163"/>
      <c r="C565" s="148">
        <v>2021</v>
      </c>
      <c r="D565" s="452" t="str">
        <f>F561</f>
        <v>Diciembre</v>
      </c>
      <c r="E565" s="453"/>
      <c r="F565" s="452" t="s">
        <v>243</v>
      </c>
      <c r="G565" s="453"/>
      <c r="H565" s="434">
        <v>168600.19</v>
      </c>
      <c r="I565" s="434"/>
      <c r="J565" s="434"/>
      <c r="K565" s="605" t="s">
        <v>428</v>
      </c>
      <c r="L565" s="606"/>
      <c r="M565" s="606"/>
      <c r="N565" s="606"/>
      <c r="O565" s="607"/>
      <c r="P565" s="153"/>
    </row>
    <row r="566" spans="1:16" ht="10.9" customHeight="1" x14ac:dyDescent="0.2">
      <c r="A566" s="9"/>
      <c r="B566" s="163"/>
      <c r="C566" s="148">
        <v>2021</v>
      </c>
      <c r="D566" s="452" t="str">
        <f t="shared" ref="D566:D571" si="12">F565</f>
        <v>Enero</v>
      </c>
      <c r="E566" s="453"/>
      <c r="F566" s="452" t="s">
        <v>244</v>
      </c>
      <c r="G566" s="453"/>
      <c r="H566" s="434">
        <v>173911.1</v>
      </c>
      <c r="I566" s="434"/>
      <c r="J566" s="434"/>
      <c r="K566" s="608"/>
      <c r="L566" s="609"/>
      <c r="M566" s="609"/>
      <c r="N566" s="609"/>
      <c r="O566" s="610"/>
      <c r="P566" s="153"/>
    </row>
    <row r="567" spans="1:16" ht="10.9" customHeight="1" x14ac:dyDescent="0.2">
      <c r="A567" s="9"/>
      <c r="B567" s="163"/>
      <c r="C567" s="148">
        <v>2021</v>
      </c>
      <c r="D567" s="452" t="str">
        <f t="shared" si="12"/>
        <v>Febrero</v>
      </c>
      <c r="E567" s="453"/>
      <c r="F567" s="452" t="s">
        <v>245</v>
      </c>
      <c r="G567" s="453"/>
      <c r="H567" s="434">
        <v>173911.1</v>
      </c>
      <c r="I567" s="434"/>
      <c r="J567" s="434"/>
      <c r="K567" s="608"/>
      <c r="L567" s="609"/>
      <c r="M567" s="609"/>
      <c r="N567" s="609"/>
      <c r="O567" s="610"/>
      <c r="P567" s="153"/>
    </row>
    <row r="568" spans="1:16" ht="10.9" customHeight="1" x14ac:dyDescent="0.2">
      <c r="A568" s="9"/>
      <c r="B568" s="163"/>
      <c r="C568" s="148">
        <v>2021</v>
      </c>
      <c r="D568" s="452" t="str">
        <f t="shared" si="12"/>
        <v>Marzo</v>
      </c>
      <c r="E568" s="453"/>
      <c r="F568" s="452" t="s">
        <v>246</v>
      </c>
      <c r="G568" s="453"/>
      <c r="H568" s="434">
        <v>173911.1</v>
      </c>
      <c r="I568" s="434"/>
      <c r="J568" s="434"/>
      <c r="K568" s="608"/>
      <c r="L568" s="609"/>
      <c r="M568" s="609"/>
      <c r="N568" s="609"/>
      <c r="O568" s="610"/>
      <c r="P568" s="153"/>
    </row>
    <row r="569" spans="1:16" ht="10.9" customHeight="1" x14ac:dyDescent="0.2">
      <c r="A569" s="9"/>
      <c r="B569" s="163"/>
      <c r="C569" s="148">
        <v>2021</v>
      </c>
      <c r="D569" s="452" t="str">
        <f t="shared" si="12"/>
        <v>Abril</v>
      </c>
      <c r="E569" s="453"/>
      <c r="F569" s="452" t="s">
        <v>247</v>
      </c>
      <c r="G569" s="453"/>
      <c r="H569" s="434">
        <v>173911.1</v>
      </c>
      <c r="I569" s="434"/>
      <c r="J569" s="434"/>
      <c r="K569" s="608"/>
      <c r="L569" s="609"/>
      <c r="M569" s="609"/>
      <c r="N569" s="609"/>
      <c r="O569" s="610"/>
      <c r="P569" s="153"/>
    </row>
    <row r="570" spans="1:16" ht="10.9" customHeight="1" x14ac:dyDescent="0.2">
      <c r="A570" s="9"/>
      <c r="B570" s="163"/>
      <c r="C570" s="148">
        <v>2021</v>
      </c>
      <c r="D570" s="452" t="str">
        <f t="shared" si="12"/>
        <v>Mayo</v>
      </c>
      <c r="E570" s="453"/>
      <c r="F570" s="452" t="s">
        <v>248</v>
      </c>
      <c r="G570" s="453"/>
      <c r="H570" s="434">
        <v>173911.1</v>
      </c>
      <c r="I570" s="434"/>
      <c r="J570" s="434"/>
      <c r="K570" s="608"/>
      <c r="L570" s="609"/>
      <c r="M570" s="609"/>
      <c r="N570" s="609"/>
      <c r="O570" s="610"/>
      <c r="P570" s="153"/>
    </row>
    <row r="571" spans="1:16" ht="10.9" customHeight="1" x14ac:dyDescent="0.2">
      <c r="A571" s="9"/>
      <c r="B571" s="163"/>
      <c r="C571" s="148">
        <v>2021</v>
      </c>
      <c r="D571" s="452" t="str">
        <f t="shared" si="12"/>
        <v>Junio</v>
      </c>
      <c r="E571" s="453"/>
      <c r="F571" s="452" t="s">
        <v>249</v>
      </c>
      <c r="G571" s="453"/>
      <c r="H571" s="434">
        <v>173911.1</v>
      </c>
      <c r="I571" s="434"/>
      <c r="J571" s="434"/>
      <c r="K571" s="608"/>
      <c r="L571" s="609"/>
      <c r="M571" s="609"/>
      <c r="N571" s="609"/>
      <c r="O571" s="610"/>
      <c r="P571" s="153"/>
    </row>
    <row r="572" spans="1:16" ht="10.9" customHeight="1" x14ac:dyDescent="0.2">
      <c r="A572" s="9"/>
      <c r="B572" s="163"/>
      <c r="C572" s="148">
        <v>2021</v>
      </c>
      <c r="D572" s="452" t="str">
        <f t="shared" ref="D572" si="13">F571</f>
        <v>Julio</v>
      </c>
      <c r="E572" s="453"/>
      <c r="F572" s="452" t="s">
        <v>250</v>
      </c>
      <c r="G572" s="453"/>
      <c r="H572" s="434">
        <v>173911.1</v>
      </c>
      <c r="I572" s="434"/>
      <c r="J572" s="434"/>
      <c r="K572" s="608"/>
      <c r="L572" s="609"/>
      <c r="M572" s="609"/>
      <c r="N572" s="609"/>
      <c r="O572" s="610"/>
      <c r="P572" s="153"/>
    </row>
    <row r="573" spans="1:16" ht="10.9" customHeight="1" x14ac:dyDescent="0.2">
      <c r="A573" s="9"/>
      <c r="B573" s="163"/>
      <c r="C573" s="148">
        <v>2021</v>
      </c>
      <c r="D573" s="452" t="str">
        <f t="shared" ref="D573" si="14">F572</f>
        <v>Agosto</v>
      </c>
      <c r="E573" s="453"/>
      <c r="F573" s="452" t="s">
        <v>251</v>
      </c>
      <c r="G573" s="453"/>
      <c r="H573" s="434">
        <v>173911.1</v>
      </c>
      <c r="I573" s="434"/>
      <c r="J573" s="434"/>
      <c r="K573" s="608"/>
      <c r="L573" s="609"/>
      <c r="M573" s="609"/>
      <c r="N573" s="609"/>
      <c r="O573" s="610"/>
      <c r="P573" s="153"/>
    </row>
    <row r="574" spans="1:16" ht="10.9" customHeight="1" x14ac:dyDescent="0.2">
      <c r="A574" s="9"/>
      <c r="B574" s="163"/>
      <c r="C574" s="148">
        <v>2021</v>
      </c>
      <c r="D574" s="452" t="str">
        <f t="shared" ref="D574" si="15">F573</f>
        <v>Septiembre</v>
      </c>
      <c r="E574" s="453"/>
      <c r="F574" s="452" t="s">
        <v>252</v>
      </c>
      <c r="G574" s="453"/>
      <c r="H574" s="434">
        <v>31683.02</v>
      </c>
      <c r="I574" s="434"/>
      <c r="J574" s="434"/>
      <c r="K574" s="611"/>
      <c r="L574" s="612"/>
      <c r="M574" s="612"/>
      <c r="N574" s="612"/>
      <c r="O574" s="613"/>
      <c r="P574" s="153"/>
    </row>
    <row r="575" spans="1:16" ht="4.9000000000000004" customHeight="1" x14ac:dyDescent="0.2">
      <c r="A575" s="9"/>
      <c r="B575" s="286"/>
      <c r="C575" s="304"/>
      <c r="D575" s="304"/>
      <c r="E575" s="304"/>
      <c r="F575" s="304"/>
      <c r="G575" s="304"/>
      <c r="H575" s="306"/>
      <c r="I575" s="306"/>
      <c r="J575" s="306"/>
      <c r="K575" s="304"/>
      <c r="L575" s="304"/>
      <c r="M575" s="304"/>
      <c r="N575" s="304"/>
      <c r="O575" s="304"/>
      <c r="P575" s="302"/>
    </row>
    <row r="576" spans="1:16" ht="10.9" customHeight="1" x14ac:dyDescent="0.2">
      <c r="A576" s="9"/>
      <c r="B576" s="286"/>
      <c r="C576" s="646" t="s">
        <v>38</v>
      </c>
      <c r="D576" s="647"/>
      <c r="E576" s="647"/>
      <c r="F576" s="647"/>
      <c r="G576" s="648"/>
      <c r="H576" s="694">
        <f>SUM(H565:J575)</f>
        <v>1591572.0100000002</v>
      </c>
      <c r="I576" s="695"/>
      <c r="J576" s="696"/>
      <c r="K576" s="98"/>
      <c r="L576" s="98"/>
      <c r="M576" s="98"/>
      <c r="N576" s="98"/>
      <c r="O576" s="98"/>
      <c r="P576" s="302"/>
    </row>
    <row r="577" spans="1:16" ht="4.9000000000000004" customHeight="1" x14ac:dyDescent="0.2">
      <c r="A577" s="9"/>
      <c r="B577" s="286"/>
      <c r="C577" s="98"/>
      <c r="D577" s="98"/>
      <c r="E577" s="98"/>
      <c r="F577" s="98"/>
      <c r="G577" s="98"/>
      <c r="H577" s="307"/>
      <c r="I577" s="307"/>
      <c r="J577" s="307"/>
      <c r="K577" s="98"/>
      <c r="L577" s="98"/>
      <c r="M577" s="98"/>
      <c r="N577" s="98"/>
      <c r="O577" s="98"/>
      <c r="P577" s="302"/>
    </row>
    <row r="578" spans="1:16" ht="15" customHeight="1" x14ac:dyDescent="0.2">
      <c r="A578" s="9"/>
      <c r="B578" s="286"/>
      <c r="C578" s="615" t="s">
        <v>427</v>
      </c>
      <c r="D578" s="615"/>
      <c r="E578" s="615"/>
      <c r="F578" s="615"/>
      <c r="G578" s="615"/>
      <c r="H578" s="693">
        <f>H563+H576</f>
        <v>3251476</v>
      </c>
      <c r="I578" s="693"/>
      <c r="J578" s="693"/>
      <c r="K578" s="98"/>
      <c r="L578" s="98"/>
      <c r="M578" s="98"/>
      <c r="N578" s="98"/>
      <c r="O578" s="98"/>
      <c r="P578" s="302"/>
    </row>
    <row r="579" spans="1:16" ht="4.9000000000000004" customHeight="1" x14ac:dyDescent="0.2">
      <c r="A579" s="9"/>
      <c r="B579" s="286"/>
      <c r="C579" s="275"/>
      <c r="D579" s="275"/>
      <c r="E579" s="275"/>
      <c r="F579" s="275"/>
      <c r="G579" s="275"/>
      <c r="H579" s="275"/>
      <c r="I579" s="275"/>
      <c r="J579" s="275"/>
      <c r="K579" s="275"/>
      <c r="L579" s="275"/>
      <c r="M579" s="275"/>
      <c r="N579" s="275"/>
      <c r="O579" s="275"/>
      <c r="P579" s="275"/>
    </row>
    <row r="580" spans="1:16" ht="10.9" customHeight="1" x14ac:dyDescent="0.2">
      <c r="A580" s="9"/>
      <c r="B580" s="286"/>
      <c r="C580" s="303">
        <v>2021</v>
      </c>
      <c r="D580" s="452" t="s">
        <v>251</v>
      </c>
      <c r="E580" s="453"/>
      <c r="F580" s="452" t="s">
        <v>252</v>
      </c>
      <c r="G580" s="453"/>
      <c r="H580" s="499">
        <v>142228.07999999999</v>
      </c>
      <c r="I580" s="500"/>
      <c r="J580" s="614"/>
      <c r="K580" s="511" t="s">
        <v>428</v>
      </c>
      <c r="L580" s="512"/>
      <c r="M580" s="512"/>
      <c r="N580" s="512"/>
      <c r="O580" s="513"/>
      <c r="P580" s="302"/>
    </row>
    <row r="581" spans="1:16" ht="10.9" customHeight="1" x14ac:dyDescent="0.2">
      <c r="A581" s="9"/>
      <c r="B581" s="163"/>
      <c r="C581" s="148">
        <v>2021</v>
      </c>
      <c r="D581" s="452" t="str">
        <f>F574</f>
        <v>Octubre</v>
      </c>
      <c r="E581" s="453"/>
      <c r="F581" s="452" t="s">
        <v>253</v>
      </c>
      <c r="G581" s="453"/>
      <c r="H581" s="434">
        <v>173911.1</v>
      </c>
      <c r="I581" s="434"/>
      <c r="J581" s="434"/>
      <c r="K581" s="514"/>
      <c r="L581" s="515"/>
      <c r="M581" s="515"/>
      <c r="N581" s="515"/>
      <c r="O581" s="516"/>
      <c r="P581" s="153"/>
    </row>
    <row r="582" spans="1:16" ht="10.9" customHeight="1" x14ac:dyDescent="0.2">
      <c r="A582" s="9"/>
      <c r="B582" s="163"/>
      <c r="C582" s="148">
        <v>2021</v>
      </c>
      <c r="D582" s="452" t="str">
        <f t="shared" ref="D582" si="16">F581</f>
        <v>Noviembre</v>
      </c>
      <c r="E582" s="453"/>
      <c r="F582" s="452" t="s">
        <v>258</v>
      </c>
      <c r="G582" s="453"/>
      <c r="H582" s="434">
        <v>173911.1</v>
      </c>
      <c r="I582" s="434"/>
      <c r="J582" s="434"/>
      <c r="K582" s="517"/>
      <c r="L582" s="518"/>
      <c r="M582" s="518"/>
      <c r="N582" s="518"/>
      <c r="O582" s="519"/>
      <c r="P582" s="153"/>
    </row>
    <row r="583" spans="1:16" ht="4.9000000000000004" customHeight="1" x14ac:dyDescent="0.2">
      <c r="A583" s="9"/>
      <c r="B583" s="163"/>
      <c r="C583" s="98"/>
      <c r="D583" s="98"/>
      <c r="E583" s="88"/>
      <c r="F583" s="98"/>
      <c r="G583" s="88"/>
      <c r="H583" s="99"/>
      <c r="I583" s="86"/>
      <c r="J583" s="98"/>
      <c r="K583" s="158"/>
      <c r="L583" s="158"/>
      <c r="M583" s="158"/>
      <c r="N583" s="152"/>
      <c r="O583" s="153"/>
      <c r="P583" s="153"/>
    </row>
    <row r="584" spans="1:16" x14ac:dyDescent="0.2">
      <c r="A584" s="9"/>
      <c r="B584" s="163"/>
      <c r="C584" s="483" t="s">
        <v>38</v>
      </c>
      <c r="D584" s="484"/>
      <c r="E584" s="484"/>
      <c r="F584" s="484"/>
      <c r="G584" s="485"/>
      <c r="H584" s="541">
        <f>SUM(H580:J583)</f>
        <v>490050.28</v>
      </c>
      <c r="I584" s="541"/>
      <c r="J584" s="541"/>
      <c r="K584" s="159"/>
      <c r="L584" s="159"/>
      <c r="M584" s="159"/>
      <c r="N584" s="152"/>
      <c r="O584" s="153"/>
      <c r="P584" s="153"/>
    </row>
    <row r="585" spans="1:16" ht="4.9000000000000004" customHeight="1" x14ac:dyDescent="0.2">
      <c r="A585" s="9"/>
      <c r="B585" s="163"/>
      <c r="C585" s="62"/>
      <c r="D585" s="62"/>
      <c r="E585" s="62"/>
      <c r="F585" s="62"/>
      <c r="G585" s="62"/>
      <c r="H585" s="100"/>
      <c r="I585" s="80"/>
      <c r="J585" s="159"/>
      <c r="K585" s="160"/>
      <c r="L585" s="159"/>
      <c r="M585" s="159"/>
      <c r="N585" s="152"/>
      <c r="O585" s="153"/>
      <c r="P585" s="153"/>
    </row>
    <row r="586" spans="1:16" ht="10.9" customHeight="1" x14ac:dyDescent="0.2">
      <c r="A586" s="9"/>
      <c r="B586" s="163"/>
      <c r="C586" s="148">
        <v>2022</v>
      </c>
      <c r="D586" s="452" t="str">
        <f>F582</f>
        <v>Diciembre</v>
      </c>
      <c r="E586" s="453"/>
      <c r="F586" s="452" t="s">
        <v>243</v>
      </c>
      <c r="G586" s="453"/>
      <c r="H586" s="434">
        <v>201015.41</v>
      </c>
      <c r="I586" s="434"/>
      <c r="J586" s="434"/>
      <c r="K586" s="511" t="s">
        <v>428</v>
      </c>
      <c r="L586" s="512"/>
      <c r="M586" s="512"/>
      <c r="N586" s="512"/>
      <c r="O586" s="513"/>
      <c r="P586" s="153"/>
    </row>
    <row r="587" spans="1:16" ht="10.9" customHeight="1" x14ac:dyDescent="0.2">
      <c r="A587" s="9"/>
      <c r="B587" s="179"/>
      <c r="C587" s="174">
        <v>2022</v>
      </c>
      <c r="D587" s="452" t="str">
        <f>F586</f>
        <v>Enero</v>
      </c>
      <c r="E587" s="453"/>
      <c r="F587" s="452" t="s">
        <v>244</v>
      </c>
      <c r="G587" s="453"/>
      <c r="H587" s="434">
        <v>186693.56</v>
      </c>
      <c r="I587" s="434"/>
      <c r="J587" s="434"/>
      <c r="K587" s="514"/>
      <c r="L587" s="515"/>
      <c r="M587" s="515"/>
      <c r="N587" s="515"/>
      <c r="O587" s="516"/>
      <c r="P587" s="176"/>
    </row>
    <row r="588" spans="1:16" ht="10.9" customHeight="1" x14ac:dyDescent="0.2">
      <c r="A588" s="9"/>
      <c r="B588" s="182"/>
      <c r="C588" s="180">
        <v>2022</v>
      </c>
      <c r="D588" s="452" t="str">
        <f t="shared" ref="D588:D600" si="17">F587</f>
        <v>Febrero</v>
      </c>
      <c r="E588" s="453"/>
      <c r="F588" s="452" t="s">
        <v>245</v>
      </c>
      <c r="G588" s="453"/>
      <c r="H588" s="434">
        <v>186693.56</v>
      </c>
      <c r="I588" s="434"/>
      <c r="J588" s="434"/>
      <c r="K588" s="514"/>
      <c r="L588" s="515"/>
      <c r="M588" s="515"/>
      <c r="N588" s="515"/>
      <c r="O588" s="516"/>
      <c r="P588" s="181"/>
    </row>
    <row r="589" spans="1:16" ht="10.9" customHeight="1" x14ac:dyDescent="0.2">
      <c r="A589" s="9"/>
      <c r="B589" s="189"/>
      <c r="C589" s="187">
        <v>2022</v>
      </c>
      <c r="D589" s="452" t="str">
        <f t="shared" si="17"/>
        <v>Marzo</v>
      </c>
      <c r="E589" s="453"/>
      <c r="F589" s="452" t="s">
        <v>246</v>
      </c>
      <c r="G589" s="453"/>
      <c r="H589" s="434">
        <v>186693.56</v>
      </c>
      <c r="I589" s="434"/>
      <c r="J589" s="434"/>
      <c r="K589" s="514"/>
      <c r="L589" s="515"/>
      <c r="M589" s="515"/>
      <c r="N589" s="515"/>
      <c r="O589" s="516"/>
      <c r="P589" s="188"/>
    </row>
    <row r="590" spans="1:16" ht="10.9" customHeight="1" x14ac:dyDescent="0.2">
      <c r="A590" s="9"/>
      <c r="B590" s="194"/>
      <c r="C590" s="190">
        <v>2022</v>
      </c>
      <c r="D590" s="452" t="str">
        <f t="shared" si="17"/>
        <v>Abril</v>
      </c>
      <c r="E590" s="453"/>
      <c r="F590" s="452" t="s">
        <v>247</v>
      </c>
      <c r="G590" s="453"/>
      <c r="H590" s="434">
        <f>+H589-H598</f>
        <v>77004.47</v>
      </c>
      <c r="I590" s="434"/>
      <c r="J590" s="434"/>
      <c r="K590" s="517"/>
      <c r="L590" s="518"/>
      <c r="M590" s="518"/>
      <c r="N590" s="518"/>
      <c r="O590" s="519"/>
      <c r="P590" s="191"/>
    </row>
    <row r="591" spans="1:16" ht="6.6" customHeight="1" x14ac:dyDescent="0.2">
      <c r="A591" s="9"/>
      <c r="B591" s="286"/>
      <c r="C591" s="304"/>
      <c r="D591" s="304"/>
      <c r="E591" s="304"/>
      <c r="F591" s="304"/>
      <c r="G591" s="304"/>
      <c r="H591" s="313"/>
      <c r="I591" s="313"/>
      <c r="J591" s="313"/>
      <c r="K591" s="304"/>
      <c r="L591" s="304"/>
      <c r="M591" s="304"/>
      <c r="N591" s="304"/>
      <c r="O591" s="304"/>
      <c r="P591" s="315"/>
    </row>
    <row r="592" spans="1:16" ht="10.9" customHeight="1" x14ac:dyDescent="0.2">
      <c r="A592" s="9"/>
      <c r="B592" s="286"/>
      <c r="C592" s="646" t="s">
        <v>38</v>
      </c>
      <c r="D592" s="647"/>
      <c r="E592" s="647"/>
      <c r="F592" s="647"/>
      <c r="G592" s="648"/>
      <c r="H592" s="694">
        <f>SUM(H586:J591)</f>
        <v>838100.56</v>
      </c>
      <c r="I592" s="695"/>
      <c r="J592" s="696"/>
      <c r="K592" s="98"/>
      <c r="L592" s="98"/>
      <c r="M592" s="98"/>
      <c r="N592" s="98"/>
      <c r="O592" s="98"/>
      <c r="P592" s="315"/>
    </row>
    <row r="593" spans="1:16" ht="6.6" customHeight="1" x14ac:dyDescent="0.2">
      <c r="A593" s="9"/>
      <c r="B593" s="286"/>
      <c r="C593" s="304"/>
      <c r="D593" s="304"/>
      <c r="E593" s="304"/>
      <c r="F593" s="304"/>
      <c r="G593" s="304"/>
      <c r="H593" s="313"/>
      <c r="I593" s="313"/>
      <c r="J593" s="313"/>
      <c r="K593" s="98"/>
      <c r="L593" s="98"/>
      <c r="M593" s="98"/>
      <c r="N593" s="98"/>
      <c r="O593" s="98"/>
      <c r="P593" s="315"/>
    </row>
    <row r="594" spans="1:16" ht="10.9" customHeight="1" x14ac:dyDescent="0.2">
      <c r="A594" s="9"/>
      <c r="B594" s="286"/>
      <c r="C594" s="615" t="s">
        <v>427</v>
      </c>
      <c r="D594" s="615"/>
      <c r="E594" s="615"/>
      <c r="F594" s="615"/>
      <c r="G594" s="615"/>
      <c r="H594" s="693">
        <f>+H584+H592</f>
        <v>1328150.8400000001</v>
      </c>
      <c r="I594" s="693"/>
      <c r="J594" s="693"/>
      <c r="K594" s="98"/>
      <c r="L594" s="98"/>
      <c r="M594" s="98"/>
      <c r="N594" s="98"/>
      <c r="O594" s="98"/>
      <c r="P594" s="315"/>
    </row>
    <row r="595" spans="1:16" ht="10.9" customHeight="1" x14ac:dyDescent="0.2">
      <c r="A595" s="9"/>
      <c r="B595" s="286"/>
      <c r="C595" s="98"/>
      <c r="D595" s="98"/>
      <c r="E595" s="98"/>
      <c r="F595" s="98"/>
      <c r="G595" s="98"/>
      <c r="H595" s="307"/>
      <c r="I595" s="307"/>
      <c r="J595" s="307"/>
      <c r="K595" s="98"/>
      <c r="L595" s="98"/>
      <c r="M595" s="98"/>
      <c r="N595" s="98"/>
      <c r="O595" s="98"/>
      <c r="P595" s="315"/>
    </row>
    <row r="596" spans="1:16" ht="25.15" customHeight="1" x14ac:dyDescent="0.2">
      <c r="A596" s="9"/>
      <c r="B596" s="286"/>
      <c r="C596" s="515" t="s">
        <v>418</v>
      </c>
      <c r="D596" s="515"/>
      <c r="E596" s="515"/>
      <c r="F596" s="515"/>
      <c r="G596" s="515"/>
      <c r="H596" s="515"/>
      <c r="I596" s="515"/>
      <c r="J596" s="515"/>
      <c r="K596" s="515"/>
      <c r="L596" s="515"/>
      <c r="M596" s="515"/>
      <c r="N596" s="515"/>
      <c r="O596" s="515"/>
      <c r="P596" s="515"/>
    </row>
    <row r="597" spans="1:16" ht="7.15" customHeight="1" x14ac:dyDescent="0.2">
      <c r="A597" s="9"/>
      <c r="B597" s="286"/>
      <c r="C597" s="304"/>
      <c r="D597" s="304"/>
      <c r="E597" s="304"/>
      <c r="F597" s="304"/>
      <c r="G597" s="304"/>
      <c r="H597" s="313"/>
      <c r="I597" s="313"/>
      <c r="J597" s="313"/>
      <c r="K597" s="304"/>
      <c r="L597" s="304"/>
      <c r="M597" s="304"/>
      <c r="N597" s="304"/>
      <c r="O597" s="304"/>
      <c r="P597" s="315"/>
    </row>
    <row r="598" spans="1:16" ht="12.6" customHeight="1" x14ac:dyDescent="0.2">
      <c r="A598" s="9"/>
      <c r="B598" s="286"/>
      <c r="C598" s="314">
        <v>2022</v>
      </c>
      <c r="D598" s="452" t="s">
        <v>246</v>
      </c>
      <c r="E598" s="453"/>
      <c r="F598" s="452" t="s">
        <v>247</v>
      </c>
      <c r="G598" s="453"/>
      <c r="H598" s="434">
        <v>109689.09</v>
      </c>
      <c r="I598" s="434"/>
      <c r="J598" s="434"/>
      <c r="K598" s="452" t="s">
        <v>270</v>
      </c>
      <c r="L598" s="481"/>
      <c r="M598" s="481"/>
      <c r="N598" s="481"/>
      <c r="O598" s="453"/>
      <c r="P598" s="315"/>
    </row>
    <row r="599" spans="1:16" ht="10.9" customHeight="1" x14ac:dyDescent="0.2">
      <c r="A599" s="9"/>
      <c r="B599" s="201"/>
      <c r="C599" s="198">
        <v>2022</v>
      </c>
      <c r="D599" s="452" t="str">
        <f>F590</f>
        <v>Mayo</v>
      </c>
      <c r="E599" s="453"/>
      <c r="F599" s="452" t="s">
        <v>248</v>
      </c>
      <c r="G599" s="453"/>
      <c r="H599" s="434">
        <v>186693.56</v>
      </c>
      <c r="I599" s="434"/>
      <c r="J599" s="434"/>
      <c r="K599" s="452" t="s">
        <v>270</v>
      </c>
      <c r="L599" s="481"/>
      <c r="M599" s="481"/>
      <c r="N599" s="481"/>
      <c r="O599" s="453"/>
      <c r="P599" s="200"/>
    </row>
    <row r="600" spans="1:16" ht="10.9" customHeight="1" x14ac:dyDescent="0.2">
      <c r="A600" s="9"/>
      <c r="B600" s="210"/>
      <c r="C600" s="205">
        <v>2022</v>
      </c>
      <c r="D600" s="452" t="str">
        <f t="shared" si="17"/>
        <v>Junio</v>
      </c>
      <c r="E600" s="453"/>
      <c r="F600" s="452" t="s">
        <v>249</v>
      </c>
      <c r="G600" s="453"/>
      <c r="H600" s="434">
        <v>186693.56</v>
      </c>
      <c r="I600" s="434"/>
      <c r="J600" s="434"/>
      <c r="K600" s="452" t="s">
        <v>270</v>
      </c>
      <c r="L600" s="481"/>
      <c r="M600" s="481"/>
      <c r="N600" s="481"/>
      <c r="O600" s="453"/>
      <c r="P600" s="207"/>
    </row>
    <row r="601" spans="1:16" ht="10.9" customHeight="1" x14ac:dyDescent="0.2">
      <c r="A601" s="9"/>
      <c r="B601" s="223"/>
      <c r="C601" s="221">
        <v>2022</v>
      </c>
      <c r="D601" s="452" t="str">
        <f t="shared" ref="D601" si="18">F600</f>
        <v>Julio</v>
      </c>
      <c r="E601" s="453"/>
      <c r="F601" s="452" t="s">
        <v>250</v>
      </c>
      <c r="G601" s="453"/>
      <c r="H601" s="434">
        <v>186693.56</v>
      </c>
      <c r="I601" s="434"/>
      <c r="J601" s="434"/>
      <c r="K601" s="452" t="s">
        <v>270</v>
      </c>
      <c r="L601" s="481"/>
      <c r="M601" s="481"/>
      <c r="N601" s="481"/>
      <c r="O601" s="453"/>
      <c r="P601" s="222"/>
    </row>
    <row r="602" spans="1:16" ht="10.9" customHeight="1" x14ac:dyDescent="0.2">
      <c r="A602" s="9"/>
      <c r="B602" s="251"/>
      <c r="C602" s="249">
        <v>2022</v>
      </c>
      <c r="D602" s="452" t="str">
        <f t="shared" ref="D602" si="19">F601</f>
        <v>Agosto</v>
      </c>
      <c r="E602" s="453"/>
      <c r="F602" s="452" t="s">
        <v>251</v>
      </c>
      <c r="G602" s="453"/>
      <c r="H602" s="434">
        <v>190454.53</v>
      </c>
      <c r="I602" s="434"/>
      <c r="J602" s="434"/>
      <c r="K602" s="452" t="s">
        <v>270</v>
      </c>
      <c r="L602" s="481"/>
      <c r="M602" s="481"/>
      <c r="N602" s="481"/>
      <c r="O602" s="453"/>
      <c r="P602" s="250"/>
    </row>
    <row r="603" spans="1:16" ht="10.9" customHeight="1" x14ac:dyDescent="0.2">
      <c r="A603" s="9"/>
      <c r="B603" s="257"/>
      <c r="C603" s="255">
        <v>2022</v>
      </c>
      <c r="D603" s="452" t="str">
        <f t="shared" ref="D603" si="20">F602</f>
        <v>Septiembre</v>
      </c>
      <c r="E603" s="453"/>
      <c r="F603" s="452" t="s">
        <v>252</v>
      </c>
      <c r="G603" s="453"/>
      <c r="H603" s="434">
        <v>198089.86</v>
      </c>
      <c r="I603" s="434"/>
      <c r="J603" s="434"/>
      <c r="K603" s="452" t="s">
        <v>270</v>
      </c>
      <c r="L603" s="481"/>
      <c r="M603" s="481"/>
      <c r="N603" s="481"/>
      <c r="O603" s="453"/>
      <c r="P603" s="256"/>
    </row>
    <row r="604" spans="1:16" ht="10.9" customHeight="1" x14ac:dyDescent="0.2">
      <c r="A604" s="9"/>
      <c r="B604" s="267"/>
      <c r="C604" s="264">
        <v>2022</v>
      </c>
      <c r="D604" s="452" t="s">
        <v>252</v>
      </c>
      <c r="E604" s="453"/>
      <c r="F604" s="452" t="s">
        <v>253</v>
      </c>
      <c r="G604" s="453"/>
      <c r="H604" s="434">
        <v>266543.78999999998</v>
      </c>
      <c r="I604" s="434"/>
      <c r="J604" s="434"/>
      <c r="K604" s="452" t="s">
        <v>270</v>
      </c>
      <c r="L604" s="481"/>
      <c r="M604" s="481"/>
      <c r="N604" s="481"/>
      <c r="O604" s="453"/>
      <c r="P604" s="266"/>
    </row>
    <row r="605" spans="1:16" ht="10.9" customHeight="1" x14ac:dyDescent="0.2">
      <c r="A605" s="9"/>
      <c r="B605" s="263"/>
      <c r="C605" s="261">
        <v>2022</v>
      </c>
      <c r="D605" s="452" t="s">
        <v>253</v>
      </c>
      <c r="E605" s="453"/>
      <c r="F605" s="452" t="s">
        <v>258</v>
      </c>
      <c r="G605" s="453"/>
      <c r="H605" s="434">
        <v>257326.22</v>
      </c>
      <c r="I605" s="434"/>
      <c r="J605" s="434"/>
      <c r="K605" s="452" t="s">
        <v>270</v>
      </c>
      <c r="L605" s="481"/>
      <c r="M605" s="481"/>
      <c r="N605" s="481"/>
      <c r="O605" s="453"/>
      <c r="P605" s="262"/>
    </row>
    <row r="606" spans="1:16" ht="4.9000000000000004" customHeight="1" x14ac:dyDescent="0.2">
      <c r="A606" s="9"/>
      <c r="B606" s="163"/>
      <c r="C606" s="62"/>
      <c r="D606" s="62"/>
      <c r="E606" s="62"/>
      <c r="F606" s="62"/>
      <c r="G606" s="62"/>
      <c r="H606" s="100"/>
      <c r="I606" s="80"/>
      <c r="J606" s="159"/>
      <c r="K606" s="160"/>
      <c r="L606" s="159"/>
      <c r="M606" s="159"/>
      <c r="N606" s="152"/>
      <c r="O606" s="153"/>
      <c r="P606" s="153"/>
    </row>
    <row r="607" spans="1:16" x14ac:dyDescent="0.2">
      <c r="A607" s="9"/>
      <c r="B607" s="179"/>
      <c r="C607" s="483" t="s">
        <v>38</v>
      </c>
      <c r="D607" s="484"/>
      <c r="E607" s="484"/>
      <c r="F607" s="484"/>
      <c r="G607" s="485"/>
      <c r="H607" s="541">
        <f>SUM(H598:J606)</f>
        <v>1582184.1700000002</v>
      </c>
      <c r="I607" s="541"/>
      <c r="J607" s="541"/>
      <c r="K607" s="177"/>
      <c r="L607" s="177"/>
      <c r="M607" s="177"/>
      <c r="N607" s="175"/>
      <c r="O607" s="176"/>
      <c r="P607" s="176"/>
    </row>
    <row r="608" spans="1:16" ht="4.9000000000000004" customHeight="1" x14ac:dyDescent="0.2">
      <c r="A608" s="9"/>
      <c r="B608" s="179"/>
      <c r="C608" s="62"/>
      <c r="D608" s="62"/>
      <c r="E608" s="62"/>
      <c r="F608" s="62"/>
      <c r="G608" s="62"/>
      <c r="H608" s="100"/>
      <c r="I608" s="80"/>
      <c r="J608" s="177"/>
      <c r="K608" s="178"/>
      <c r="L608" s="177"/>
      <c r="M608" s="177"/>
      <c r="N608" s="175"/>
      <c r="O608" s="176"/>
      <c r="P608" s="176"/>
    </row>
    <row r="609" spans="1:16" ht="10.9" customHeight="1" x14ac:dyDescent="0.2">
      <c r="A609" s="9"/>
      <c r="B609" s="276"/>
      <c r="C609" s="269">
        <v>2023</v>
      </c>
      <c r="D609" s="452" t="str">
        <f>F605</f>
        <v>Diciembre</v>
      </c>
      <c r="E609" s="453"/>
      <c r="F609" s="452" t="s">
        <v>243</v>
      </c>
      <c r="G609" s="453"/>
      <c r="H609" s="434">
        <v>249068.06</v>
      </c>
      <c r="I609" s="434"/>
      <c r="J609" s="434"/>
      <c r="K609" s="427" t="s">
        <v>270</v>
      </c>
      <c r="L609" s="427"/>
      <c r="M609" s="427"/>
      <c r="N609" s="427"/>
      <c r="O609" s="427"/>
      <c r="P609" s="271"/>
    </row>
    <row r="610" spans="1:16" ht="4.9000000000000004" customHeight="1" x14ac:dyDescent="0.2">
      <c r="A610" s="9"/>
      <c r="B610" s="276"/>
      <c r="C610" s="62"/>
      <c r="D610" s="62"/>
      <c r="E610" s="62"/>
      <c r="F610" s="62"/>
      <c r="G610" s="62"/>
      <c r="H610" s="100"/>
      <c r="I610" s="80"/>
      <c r="J610" s="273"/>
      <c r="K610" s="274"/>
      <c r="L610" s="273"/>
      <c r="M610" s="273"/>
      <c r="N610" s="270"/>
      <c r="O610" s="271"/>
      <c r="P610" s="271"/>
    </row>
    <row r="611" spans="1:16" x14ac:dyDescent="0.2">
      <c r="A611" s="9"/>
      <c r="B611" s="276"/>
      <c r="C611" s="483" t="s">
        <v>38</v>
      </c>
      <c r="D611" s="484"/>
      <c r="E611" s="484"/>
      <c r="F611" s="484"/>
      <c r="G611" s="485"/>
      <c r="H611" s="541">
        <f>SUM(H609:J610)</f>
        <v>249068.06</v>
      </c>
      <c r="I611" s="541"/>
      <c r="J611" s="541"/>
      <c r="K611" s="273"/>
      <c r="L611" s="273"/>
      <c r="M611" s="273"/>
      <c r="N611" s="270"/>
      <c r="O611" s="271"/>
      <c r="P611" s="271"/>
    </row>
    <row r="612" spans="1:16" x14ac:dyDescent="0.2">
      <c r="A612" s="9"/>
      <c r="B612" s="163"/>
      <c r="C612" s="483" t="s">
        <v>429</v>
      </c>
      <c r="D612" s="484"/>
      <c r="E612" s="484"/>
      <c r="F612" s="484"/>
      <c r="G612" s="485"/>
      <c r="H612" s="541">
        <f>H607+H611</f>
        <v>1831252.2300000002</v>
      </c>
      <c r="I612" s="541"/>
      <c r="J612" s="541"/>
      <c r="K612" s="159"/>
      <c r="L612" s="159"/>
      <c r="M612" s="159"/>
      <c r="N612" s="152"/>
      <c r="O612" s="153"/>
      <c r="P612" s="153"/>
    </row>
    <row r="613" spans="1:16" ht="12" customHeight="1" x14ac:dyDescent="0.2">
      <c r="A613" s="9"/>
      <c r="B613" s="163"/>
      <c r="C613" s="101"/>
      <c r="D613" s="63"/>
      <c r="E613" s="63"/>
      <c r="F613" s="63"/>
      <c r="G613" s="63"/>
      <c r="H613" s="63"/>
      <c r="I613" s="63"/>
      <c r="J613" s="63"/>
      <c r="K613" s="63"/>
      <c r="L613" s="63"/>
      <c r="M613" s="63"/>
      <c r="N613" s="63"/>
      <c r="O613" s="63"/>
      <c r="P613" s="63"/>
    </row>
    <row r="614" spans="1:16" ht="12" customHeight="1" x14ac:dyDescent="0.2">
      <c r="A614" s="9"/>
      <c r="B614" s="339"/>
      <c r="C614" s="101" t="s">
        <v>481</v>
      </c>
      <c r="D614" s="63"/>
      <c r="E614" s="63"/>
      <c r="F614" s="63"/>
      <c r="G614" s="63"/>
      <c r="H614" s="63"/>
      <c r="I614" s="63"/>
      <c r="J614" s="63"/>
      <c r="K614" s="63"/>
      <c r="L614" s="63"/>
      <c r="M614" s="63"/>
      <c r="N614" s="63"/>
      <c r="O614" s="63"/>
      <c r="P614" s="63"/>
    </row>
    <row r="615" spans="1:16" ht="12" customHeight="1" x14ac:dyDescent="0.2">
      <c r="A615" s="9"/>
      <c r="B615" s="339"/>
      <c r="C615" s="103" t="s">
        <v>471</v>
      </c>
      <c r="D615" s="63"/>
      <c r="E615" s="63"/>
      <c r="F615" s="63"/>
      <c r="G615" s="63"/>
      <c r="H615" s="63"/>
      <c r="I615" s="63"/>
      <c r="J615" s="63"/>
      <c r="K615" s="63"/>
      <c r="L615" s="63"/>
      <c r="M615" s="63"/>
      <c r="N615" s="63"/>
      <c r="O615" s="63"/>
      <c r="P615" s="63"/>
    </row>
    <row r="616" spans="1:16" ht="8.25" customHeight="1" x14ac:dyDescent="0.2">
      <c r="A616" s="9"/>
      <c r="B616" s="339"/>
      <c r="C616" s="101"/>
      <c r="D616" s="63"/>
      <c r="E616" s="63"/>
      <c r="F616" s="63"/>
      <c r="G616" s="63"/>
      <c r="H616" s="63"/>
      <c r="I616" s="63"/>
      <c r="J616" s="63"/>
      <c r="K616" s="63"/>
      <c r="L616" s="63"/>
      <c r="M616" s="63"/>
      <c r="N616" s="63"/>
      <c r="O616" s="63"/>
      <c r="P616" s="63"/>
    </row>
    <row r="617" spans="1:16" s="387" customFormat="1" x14ac:dyDescent="0.2">
      <c r="A617" s="9"/>
      <c r="B617" s="339"/>
      <c r="C617" s="101" t="s">
        <v>603</v>
      </c>
      <c r="D617" s="63"/>
      <c r="E617" s="63"/>
      <c r="F617" s="63"/>
      <c r="G617" s="63"/>
      <c r="H617" s="63"/>
      <c r="I617" s="63"/>
      <c r="J617" s="63"/>
      <c r="K617" s="63"/>
      <c r="L617" s="63"/>
      <c r="M617" s="63"/>
      <c r="N617" s="63"/>
      <c r="O617" s="63"/>
      <c r="P617" s="63"/>
    </row>
    <row r="618" spans="1:16" s="387" customFormat="1" ht="72.75" customHeight="1" x14ac:dyDescent="0.2">
      <c r="A618" s="9"/>
      <c r="B618" s="339"/>
      <c r="C618" s="433" t="s">
        <v>605</v>
      </c>
      <c r="D618" s="618"/>
      <c r="E618" s="618"/>
      <c r="F618" s="618"/>
      <c r="G618" s="618"/>
      <c r="H618" s="618"/>
      <c r="I618" s="618"/>
      <c r="J618" s="618"/>
      <c r="K618" s="618"/>
      <c r="L618" s="618"/>
      <c r="M618" s="618"/>
      <c r="N618" s="618"/>
      <c r="O618" s="619"/>
      <c r="P618" s="619"/>
    </row>
    <row r="619" spans="1:16" s="387" customFormat="1" ht="8.1" customHeight="1" x14ac:dyDescent="0.2">
      <c r="A619" s="9"/>
      <c r="B619" s="339"/>
      <c r="C619" s="101"/>
      <c r="D619" s="63"/>
      <c r="E619" s="63"/>
      <c r="F619" s="63"/>
      <c r="G619" s="63"/>
      <c r="H619" s="63"/>
      <c r="I619" s="63"/>
      <c r="J619" s="63"/>
      <c r="K619" s="63"/>
      <c r="L619" s="63"/>
      <c r="M619" s="63"/>
      <c r="N619" s="63"/>
      <c r="O619" s="63"/>
      <c r="P619" s="63"/>
    </row>
    <row r="620" spans="1:16" ht="12" customHeight="1" x14ac:dyDescent="0.2">
      <c r="A620" s="9"/>
      <c r="B620" s="339"/>
      <c r="C620" s="101" t="s">
        <v>604</v>
      </c>
      <c r="D620" s="63"/>
      <c r="E620" s="63"/>
      <c r="F620" s="63"/>
      <c r="G620" s="63"/>
      <c r="H620" s="63"/>
      <c r="I620" s="63"/>
      <c r="J620" s="63"/>
      <c r="K620" s="63"/>
      <c r="L620" s="63"/>
      <c r="M620" s="63"/>
      <c r="N620" s="63"/>
      <c r="O620" s="63"/>
      <c r="P620" s="63"/>
    </row>
    <row r="621" spans="1:16" ht="12" customHeight="1" x14ac:dyDescent="0.2">
      <c r="A621" s="9"/>
      <c r="B621" s="339"/>
      <c r="C621" s="379" t="s">
        <v>471</v>
      </c>
      <c r="D621" s="63"/>
      <c r="E621" s="63"/>
      <c r="F621" s="63"/>
      <c r="G621" s="63"/>
      <c r="H621" s="63"/>
      <c r="I621" s="63"/>
      <c r="J621" s="63"/>
      <c r="K621" s="63"/>
      <c r="L621" s="63"/>
      <c r="M621" s="63"/>
      <c r="N621" s="63"/>
      <c r="O621" s="63"/>
      <c r="P621" s="63"/>
    </row>
    <row r="622" spans="1:16" ht="8.1" customHeight="1" x14ac:dyDescent="0.2">
      <c r="A622" s="9"/>
      <c r="B622" s="286"/>
      <c r="C622" s="101"/>
      <c r="D622" s="63"/>
      <c r="E622" s="63"/>
      <c r="F622" s="63"/>
      <c r="G622" s="63"/>
      <c r="H622" s="63"/>
      <c r="I622" s="63"/>
      <c r="J622" s="63"/>
      <c r="K622" s="63"/>
      <c r="L622" s="63"/>
      <c r="M622" s="63"/>
      <c r="N622" s="63"/>
      <c r="O622" s="63"/>
      <c r="P622" s="63"/>
    </row>
    <row r="623" spans="1:16" ht="12.6" customHeight="1" x14ac:dyDescent="0.2">
      <c r="A623" s="9"/>
      <c r="B623" s="95"/>
      <c r="C623" s="101" t="s">
        <v>49</v>
      </c>
      <c r="D623" s="5"/>
      <c r="E623" s="5"/>
      <c r="F623" s="5"/>
      <c r="G623" s="5"/>
      <c r="H623" s="5"/>
      <c r="I623" s="5"/>
      <c r="J623" s="5"/>
      <c r="K623" s="5"/>
      <c r="L623" s="5"/>
      <c r="M623" s="5"/>
      <c r="N623" s="5"/>
      <c r="O623" s="5"/>
      <c r="P623" s="5"/>
    </row>
    <row r="624" spans="1:16" ht="8.1" customHeight="1" x14ac:dyDescent="0.2">
      <c r="A624" s="9"/>
      <c r="B624" s="95"/>
      <c r="C624" s="101"/>
      <c r="D624" s="5"/>
      <c r="E624" s="5"/>
      <c r="F624" s="5"/>
      <c r="G624" s="5"/>
      <c r="H624" s="5"/>
      <c r="I624" s="5"/>
      <c r="J624" s="5"/>
      <c r="K624" s="5"/>
      <c r="L624" s="5"/>
      <c r="M624" s="5"/>
      <c r="N624" s="5"/>
      <c r="O624" s="5"/>
      <c r="P624" s="5"/>
    </row>
    <row r="625" spans="1:16" x14ac:dyDescent="0.2">
      <c r="A625" s="9"/>
      <c r="B625" s="95"/>
      <c r="C625" s="101" t="s">
        <v>396</v>
      </c>
      <c r="D625" s="5"/>
      <c r="E625" s="5"/>
      <c r="F625" s="5"/>
      <c r="G625" s="5"/>
      <c r="H625" s="5"/>
      <c r="I625" s="5"/>
      <c r="J625" s="5"/>
      <c r="K625" s="5"/>
      <c r="L625" s="5"/>
      <c r="M625" s="5"/>
      <c r="N625" s="5"/>
      <c r="O625" s="5"/>
      <c r="P625" s="5"/>
    </row>
    <row r="626" spans="1:16" ht="30.75" customHeight="1" x14ac:dyDescent="0.2">
      <c r="A626" s="9"/>
      <c r="B626" s="163"/>
      <c r="C626" s="433" t="s">
        <v>443</v>
      </c>
      <c r="D626" s="433"/>
      <c r="E626" s="433"/>
      <c r="F626" s="433"/>
      <c r="G626" s="433"/>
      <c r="H626" s="433"/>
      <c r="I626" s="433"/>
      <c r="J626" s="433"/>
      <c r="K626" s="433"/>
      <c r="L626" s="433"/>
      <c r="M626" s="433"/>
      <c r="N626" s="433"/>
      <c r="O626" s="433"/>
      <c r="P626" s="433"/>
    </row>
    <row r="627" spans="1:16" ht="7.5" customHeight="1" x14ac:dyDescent="0.2">
      <c r="A627" s="9"/>
      <c r="B627" s="163"/>
      <c r="C627" s="5"/>
      <c r="D627" s="5"/>
      <c r="E627" s="5"/>
      <c r="F627" s="5"/>
      <c r="G627" s="5"/>
      <c r="H627" s="5"/>
      <c r="I627" s="5"/>
      <c r="J627" s="5"/>
      <c r="K627" s="5"/>
      <c r="L627" s="5"/>
      <c r="M627" s="5"/>
      <c r="N627" s="5"/>
      <c r="O627" s="5"/>
      <c r="P627" s="5"/>
    </row>
    <row r="628" spans="1:16" x14ac:dyDescent="0.2">
      <c r="A628" s="9"/>
      <c r="B628" s="163"/>
      <c r="C628" s="5"/>
      <c r="D628" s="563" t="s">
        <v>36</v>
      </c>
      <c r="E628" s="564"/>
      <c r="F628" s="564"/>
      <c r="G628" s="564"/>
      <c r="H628" s="564"/>
      <c r="I628" s="564"/>
      <c r="J628" s="564"/>
      <c r="K628" s="564"/>
      <c r="L628" s="565"/>
      <c r="M628" s="435">
        <f>I520</f>
        <v>2025</v>
      </c>
      <c r="N628" s="436"/>
      <c r="O628" s="437"/>
    </row>
    <row r="629" spans="1:16" x14ac:dyDescent="0.2">
      <c r="A629" s="9"/>
      <c r="B629" s="286"/>
      <c r="C629" s="5"/>
      <c r="D629" s="328" t="s">
        <v>441</v>
      </c>
      <c r="E629" s="320"/>
      <c r="F629" s="320"/>
      <c r="G629" s="320"/>
      <c r="H629" s="320"/>
      <c r="I629" s="320"/>
      <c r="J629" s="320"/>
      <c r="K629" s="320"/>
      <c r="L629" s="321"/>
      <c r="M629" s="523">
        <v>1000</v>
      </c>
      <c r="N629" s="524"/>
      <c r="O629" s="525"/>
    </row>
    <row r="630" spans="1:16" ht="14.45" customHeight="1" x14ac:dyDescent="0.2">
      <c r="A630" s="9"/>
      <c r="B630" s="163"/>
      <c r="C630" s="5"/>
      <c r="D630" s="620" t="s">
        <v>442</v>
      </c>
      <c r="E630" s="621"/>
      <c r="F630" s="621"/>
      <c r="G630" s="621"/>
      <c r="H630" s="621"/>
      <c r="I630" s="621"/>
      <c r="J630" s="621"/>
      <c r="K630" s="621"/>
      <c r="L630" s="622"/>
      <c r="M630" s="523">
        <v>3900000</v>
      </c>
      <c r="N630" s="524"/>
      <c r="O630" s="525"/>
    </row>
    <row r="631" spans="1:16" ht="15" customHeight="1" x14ac:dyDescent="0.2">
      <c r="A631" s="9"/>
      <c r="B631" s="163"/>
      <c r="C631" s="5"/>
      <c r="D631" s="483" t="s">
        <v>397</v>
      </c>
      <c r="E631" s="484"/>
      <c r="F631" s="484"/>
      <c r="G631" s="484"/>
      <c r="H631" s="484"/>
      <c r="I631" s="484"/>
      <c r="J631" s="484"/>
      <c r="K631" s="484"/>
      <c r="L631" s="485"/>
      <c r="M631" s="529">
        <f>SUM(M629:O630)</f>
        <v>3901000</v>
      </c>
      <c r="N631" s="530"/>
      <c r="O631" s="531"/>
    </row>
    <row r="632" spans="1:16" ht="7.9" customHeight="1" x14ac:dyDescent="0.2">
      <c r="A632" s="9"/>
      <c r="B632" s="163"/>
      <c r="C632" s="5"/>
      <c r="D632" s="62"/>
      <c r="E632" s="62"/>
      <c r="F632" s="62"/>
      <c r="G632" s="62"/>
      <c r="H632" s="62"/>
      <c r="I632" s="62"/>
      <c r="J632" s="62"/>
      <c r="K632" s="62"/>
      <c r="L632" s="62"/>
      <c r="M632" s="73"/>
      <c r="N632" s="73"/>
      <c r="O632" s="73"/>
    </row>
    <row r="633" spans="1:16" s="20" customFormat="1" x14ac:dyDescent="0.2">
      <c r="A633" s="5"/>
      <c r="B633" s="14"/>
      <c r="C633" s="5"/>
      <c r="D633" s="5"/>
      <c r="E633" s="5"/>
      <c r="F633" s="5"/>
      <c r="G633" s="5"/>
      <c r="H633" s="5"/>
      <c r="I633" s="81"/>
      <c r="J633" s="5"/>
      <c r="K633" s="75"/>
      <c r="L633" s="5"/>
      <c r="M633" s="5"/>
      <c r="N633" s="5"/>
      <c r="O633" s="5"/>
      <c r="P633" s="5"/>
    </row>
    <row r="634" spans="1:16" s="20" customFormat="1" x14ac:dyDescent="0.2">
      <c r="A634" s="1"/>
      <c r="B634" s="16" t="s">
        <v>11</v>
      </c>
      <c r="C634" s="11" t="s">
        <v>12</v>
      </c>
      <c r="D634" s="6"/>
      <c r="E634" s="6"/>
      <c r="F634" s="6"/>
      <c r="G634" s="6"/>
      <c r="H634" s="6"/>
      <c r="I634" s="6"/>
      <c r="J634" s="6"/>
      <c r="K634" s="6"/>
      <c r="L634" s="6"/>
      <c r="M634" s="6"/>
      <c r="N634" s="6"/>
      <c r="O634" s="6"/>
      <c r="P634" s="6"/>
    </row>
    <row r="635" spans="1:16" s="20" customFormat="1" ht="8.4499999999999993" customHeight="1" x14ac:dyDescent="0.2">
      <c r="A635" s="1"/>
      <c r="B635" s="16"/>
      <c r="C635" s="11"/>
      <c r="D635" s="6"/>
      <c r="E635" s="6"/>
      <c r="F635" s="6"/>
      <c r="G635" s="6"/>
      <c r="H635" s="6"/>
      <c r="I635" s="6"/>
      <c r="J635" s="6"/>
      <c r="K635" s="6"/>
      <c r="L635" s="6"/>
      <c r="M635" s="6"/>
      <c r="N635" s="6"/>
      <c r="O635" s="6"/>
      <c r="P635" s="6"/>
    </row>
    <row r="636" spans="1:16" s="20" customFormat="1" ht="12.75" x14ac:dyDescent="0.2">
      <c r="A636" s="1"/>
      <c r="B636" s="16"/>
      <c r="C636" s="11"/>
      <c r="D636" s="6"/>
      <c r="E636" s="6"/>
      <c r="F636" s="107" t="s">
        <v>196</v>
      </c>
      <c r="G636" s="108"/>
      <c r="H636" s="108"/>
      <c r="I636" s="108"/>
      <c r="J636" s="108"/>
      <c r="K636" s="445" t="s">
        <v>40</v>
      </c>
      <c r="L636" s="446"/>
      <c r="M636" s="6"/>
      <c r="N636" s="6"/>
      <c r="O636" s="6"/>
      <c r="P636" s="6"/>
    </row>
    <row r="637" spans="1:16" s="20" customFormat="1" ht="12.6" customHeight="1" x14ac:dyDescent="0.2">
      <c r="A637" s="1"/>
      <c r="B637" s="16"/>
      <c r="C637" s="11"/>
      <c r="D637" s="6"/>
      <c r="E637" s="6"/>
      <c r="F637" s="109" t="s">
        <v>201</v>
      </c>
      <c r="G637" s="110"/>
      <c r="H637" s="110"/>
      <c r="I637" s="110"/>
      <c r="J637" s="110"/>
      <c r="K637" s="443">
        <v>2644700</v>
      </c>
      <c r="L637" s="444"/>
      <c r="M637" s="6"/>
      <c r="N637" s="6"/>
      <c r="O637" s="6"/>
      <c r="P637" s="6"/>
    </row>
    <row r="638" spans="1:16" s="20" customFormat="1" ht="13.15" customHeight="1" x14ac:dyDescent="0.2">
      <c r="A638" s="1"/>
      <c r="B638" s="16"/>
      <c r="C638" s="11"/>
      <c r="D638" s="6"/>
      <c r="E638" s="6"/>
      <c r="F638" s="83" t="s">
        <v>198</v>
      </c>
      <c r="G638" s="85"/>
      <c r="H638" s="85"/>
      <c r="I638" s="85"/>
      <c r="J638" s="85"/>
      <c r="K638" s="441">
        <f>43853700.87+5369607.02</f>
        <v>49223307.890000001</v>
      </c>
      <c r="L638" s="442"/>
      <c r="M638" s="6"/>
      <c r="N638" s="6"/>
      <c r="O638" s="6"/>
      <c r="P638" s="6"/>
    </row>
    <row r="639" spans="1:16" s="20" customFormat="1" ht="12.6" customHeight="1" x14ac:dyDescent="0.2">
      <c r="A639" s="1"/>
      <c r="B639" s="16"/>
      <c r="C639" s="11"/>
      <c r="D639" s="6"/>
      <c r="E639" s="6"/>
      <c r="F639" s="83" t="s">
        <v>202</v>
      </c>
      <c r="G639" s="85"/>
      <c r="H639" s="85"/>
      <c r="I639" s="85"/>
      <c r="J639" s="85"/>
      <c r="K639" s="441">
        <v>150226547.69999999</v>
      </c>
      <c r="L639" s="442"/>
      <c r="M639" s="6"/>
      <c r="N639" s="6"/>
      <c r="O639" s="6"/>
      <c r="P639" s="6"/>
    </row>
    <row r="640" spans="1:16" s="20" customFormat="1" ht="13.9" customHeight="1" x14ac:dyDescent="0.2">
      <c r="A640" s="1"/>
      <c r="B640" s="16"/>
      <c r="C640" s="11"/>
      <c r="D640" s="6"/>
      <c r="E640" s="6"/>
      <c r="F640" s="111" t="s">
        <v>197</v>
      </c>
      <c r="G640" s="85"/>
      <c r="H640" s="85"/>
      <c r="I640" s="85"/>
      <c r="J640" s="85"/>
      <c r="K640" s="441">
        <v>528940</v>
      </c>
      <c r="L640" s="442"/>
      <c r="M640" s="6"/>
      <c r="N640" s="6"/>
      <c r="O640" s="6"/>
      <c r="P640" s="6"/>
    </row>
    <row r="641" spans="1:16" s="20" customFormat="1" ht="13.9" customHeight="1" x14ac:dyDescent="0.2">
      <c r="A641" s="1"/>
      <c r="B641" s="16"/>
      <c r="C641" s="11"/>
      <c r="D641" s="6"/>
      <c r="E641" s="6"/>
      <c r="F641" s="83" t="s">
        <v>199</v>
      </c>
      <c r="G641" s="84"/>
      <c r="H641" s="84"/>
      <c r="I641" s="84"/>
      <c r="J641" s="85"/>
      <c r="K641" s="441">
        <v>-24737392</v>
      </c>
      <c r="L641" s="442"/>
      <c r="M641" s="6"/>
      <c r="N641" s="6"/>
      <c r="O641" s="6"/>
      <c r="P641" s="6"/>
    </row>
    <row r="642" spans="1:16" s="20" customFormat="1" ht="12.6" customHeight="1" x14ac:dyDescent="0.2">
      <c r="A642" s="1"/>
      <c r="B642" s="16"/>
      <c r="C642" s="11"/>
      <c r="D642" s="6"/>
      <c r="E642" s="6"/>
      <c r="F642" s="447" t="s">
        <v>200</v>
      </c>
      <c r="G642" s="448"/>
      <c r="H642" s="448"/>
      <c r="I642" s="448"/>
      <c r="J642" s="449"/>
      <c r="K642" s="629">
        <f>SUM(K637:L641)</f>
        <v>177886103.58999997</v>
      </c>
      <c r="L642" s="630"/>
      <c r="M642" s="91"/>
      <c r="N642" s="6"/>
      <c r="O642" s="6"/>
      <c r="P642" s="6"/>
    </row>
    <row r="643" spans="1:16" s="20" customFormat="1" ht="7.9" customHeight="1" x14ac:dyDescent="0.2">
      <c r="A643" s="1"/>
      <c r="B643" s="16"/>
      <c r="C643" s="11"/>
      <c r="D643" s="6"/>
      <c r="E643" s="6"/>
      <c r="F643" s="6"/>
      <c r="G643" s="6"/>
      <c r="H643" s="6"/>
      <c r="I643" s="6"/>
      <c r="J643" s="6"/>
      <c r="K643" s="74"/>
      <c r="L643" s="74"/>
      <c r="M643" s="6"/>
      <c r="N643" s="6"/>
      <c r="O643" s="6"/>
      <c r="P643" s="6"/>
    </row>
    <row r="644" spans="1:16" s="20" customFormat="1" ht="12" customHeight="1" x14ac:dyDescent="0.2">
      <c r="A644" s="1"/>
      <c r="B644" s="16"/>
      <c r="C644" s="11"/>
      <c r="D644" s="6"/>
      <c r="E644" s="6"/>
      <c r="F644" s="112" t="s">
        <v>194</v>
      </c>
      <c r="G644" s="112"/>
      <c r="H644" s="112"/>
      <c r="I644" s="112"/>
      <c r="J644" s="112"/>
      <c r="K644" s="597">
        <f>K642</f>
        <v>177886103.58999997</v>
      </c>
      <c r="L644" s="598"/>
      <c r="M644" s="106"/>
      <c r="O644" s="6"/>
      <c r="P644" s="6"/>
    </row>
    <row r="645" spans="1:16" s="20" customFormat="1" ht="13.15" customHeight="1" x14ac:dyDescent="0.2">
      <c r="A645" s="1"/>
      <c r="B645" s="16"/>
      <c r="C645" s="11"/>
      <c r="D645" s="6"/>
      <c r="E645" s="6"/>
      <c r="F645" s="112" t="s">
        <v>195</v>
      </c>
      <c r="G645" s="112"/>
      <c r="H645" s="112"/>
      <c r="I645" s="112"/>
      <c r="J645" s="112"/>
      <c r="K645" s="599">
        <f>J660</f>
        <v>2644700</v>
      </c>
      <c r="L645" s="600"/>
      <c r="M645" s="106"/>
      <c r="O645" s="6"/>
      <c r="P645" s="6"/>
    </row>
    <row r="646" spans="1:16" s="20" customFormat="1" ht="4.9000000000000004" customHeight="1" x14ac:dyDescent="0.2">
      <c r="A646" s="1"/>
      <c r="B646" s="16"/>
      <c r="C646" s="11"/>
      <c r="D646" s="6"/>
      <c r="E646" s="6"/>
      <c r="F646" s="113"/>
      <c r="G646" s="113"/>
      <c r="H646" s="113"/>
      <c r="I646" s="113"/>
      <c r="J646" s="112"/>
      <c r="K646" s="114"/>
      <c r="L646" s="114"/>
      <c r="M646" s="106"/>
      <c r="O646" s="6"/>
      <c r="P646" s="6"/>
    </row>
    <row r="647" spans="1:16" s="20" customFormat="1" ht="10.9" customHeight="1" x14ac:dyDescent="0.2">
      <c r="A647" s="1"/>
      <c r="B647" s="16"/>
      <c r="C647" s="11"/>
      <c r="D647" s="6"/>
      <c r="E647" s="6"/>
      <c r="F647" s="113" t="s">
        <v>203</v>
      </c>
      <c r="G647" s="113"/>
      <c r="H647" s="113"/>
      <c r="I647" s="113"/>
      <c r="J647" s="112"/>
      <c r="M647" s="106"/>
      <c r="O647" s="6"/>
      <c r="P647" s="6"/>
    </row>
    <row r="648" spans="1:16" s="20" customFormat="1" ht="13.15" customHeight="1" x14ac:dyDescent="0.2">
      <c r="A648" s="1"/>
      <c r="B648" s="16"/>
      <c r="C648" s="11"/>
      <c r="D648" s="6"/>
      <c r="E648" s="6"/>
      <c r="F648" s="113" t="s">
        <v>204</v>
      </c>
      <c r="G648" s="113"/>
      <c r="H648" s="113"/>
      <c r="I648" s="113"/>
      <c r="J648" s="112"/>
      <c r="K648" s="450">
        <f>K644/K645</f>
        <v>67.261354251900016</v>
      </c>
      <c r="L648" s="451"/>
      <c r="M648" s="106"/>
      <c r="O648" s="6"/>
      <c r="P648" s="6"/>
    </row>
    <row r="649" spans="1:16" s="20" customFormat="1" ht="7.9" customHeight="1" x14ac:dyDescent="0.2">
      <c r="A649" s="1"/>
      <c r="B649" s="16"/>
      <c r="C649" s="11"/>
      <c r="D649" s="6"/>
      <c r="E649" s="6"/>
      <c r="F649" s="113"/>
      <c r="G649" s="113"/>
      <c r="H649" s="113"/>
      <c r="I649" s="113"/>
      <c r="J649" s="112"/>
      <c r="K649" s="164"/>
      <c r="L649" s="165"/>
      <c r="M649" s="106"/>
      <c r="O649" s="6"/>
      <c r="P649" s="6"/>
    </row>
    <row r="650" spans="1:16" s="20" customFormat="1" x14ac:dyDescent="0.2">
      <c r="A650" s="1"/>
      <c r="B650" s="16"/>
      <c r="C650" s="2" t="s">
        <v>193</v>
      </c>
      <c r="D650" s="6"/>
      <c r="E650" s="6"/>
      <c r="F650" s="6"/>
      <c r="G650" s="6"/>
      <c r="H650" s="6"/>
      <c r="I650" s="6"/>
      <c r="J650" s="6"/>
      <c r="K650" s="6"/>
      <c r="L650" s="6"/>
      <c r="M650" s="6"/>
      <c r="N650" s="6"/>
      <c r="O650" s="6"/>
      <c r="P650" s="6"/>
    </row>
    <row r="651" spans="1:16" s="20" customFormat="1" ht="16.149999999999999" customHeight="1" x14ac:dyDescent="0.2">
      <c r="A651" s="1"/>
      <c r="B651" s="16"/>
      <c r="C651" s="498" t="s">
        <v>398</v>
      </c>
      <c r="D651" s="582"/>
      <c r="E651" s="582"/>
      <c r="F651" s="582"/>
      <c r="G651" s="582"/>
      <c r="H651" s="582"/>
      <c r="I651" s="582"/>
      <c r="J651" s="582"/>
      <c r="K651" s="582"/>
      <c r="L651" s="582"/>
      <c r="M651" s="582"/>
      <c r="N651" s="582"/>
      <c r="O651" s="583"/>
      <c r="P651" s="583"/>
    </row>
    <row r="652" spans="1:16" s="20" customFormat="1" ht="14.45" customHeight="1" x14ac:dyDescent="0.2">
      <c r="A652" s="1"/>
      <c r="B652" s="16"/>
      <c r="C652" s="11"/>
      <c r="D652" s="6"/>
      <c r="E652" s="6"/>
      <c r="F652" s="6"/>
      <c r="G652" s="6"/>
      <c r="H652" s="6"/>
      <c r="I652" s="6"/>
      <c r="J652" s="6"/>
      <c r="K652" s="6"/>
      <c r="L652" s="6"/>
      <c r="M652" s="6"/>
      <c r="N652" s="6"/>
      <c r="O652" s="6"/>
      <c r="P652" s="6"/>
    </row>
    <row r="653" spans="1:16" s="20" customFormat="1" ht="10.9" customHeight="1" x14ac:dyDescent="0.2">
      <c r="A653" s="1"/>
      <c r="B653" s="16"/>
      <c r="C653" s="11"/>
      <c r="F653" s="115"/>
      <c r="G653" s="116"/>
      <c r="H653" s="116"/>
      <c r="I653" s="117"/>
      <c r="J653" s="118" t="s">
        <v>183</v>
      </c>
      <c r="K653" s="118" t="s">
        <v>184</v>
      </c>
      <c r="L653" s="590"/>
      <c r="M653" s="591"/>
      <c r="O653" s="6"/>
      <c r="P653" s="6"/>
    </row>
    <row r="654" spans="1:16" s="20" customFormat="1" ht="10.9" customHeight="1" x14ac:dyDescent="0.2">
      <c r="A654" s="1"/>
      <c r="B654" s="16"/>
      <c r="C654" s="11"/>
      <c r="F654" s="119" t="s">
        <v>185</v>
      </c>
      <c r="G654" s="120"/>
      <c r="H654" s="120"/>
      <c r="I654" s="121"/>
      <c r="J654" s="122" t="s">
        <v>186</v>
      </c>
      <c r="K654" s="122" t="s">
        <v>187</v>
      </c>
      <c r="L654" s="644" t="s">
        <v>184</v>
      </c>
      <c r="M654" s="645"/>
      <c r="O654" s="6"/>
      <c r="P654" s="6"/>
    </row>
    <row r="655" spans="1:16" s="20" customFormat="1" ht="10.9" customHeight="1" x14ac:dyDescent="0.2">
      <c r="A655" s="1"/>
      <c r="B655" s="16"/>
      <c r="C655" s="11"/>
      <c r="F655" s="123" t="s">
        <v>188</v>
      </c>
      <c r="G655" s="163"/>
      <c r="H655" s="163"/>
      <c r="I655" s="124"/>
      <c r="J655" s="125">
        <v>1</v>
      </c>
      <c r="K655" s="126">
        <f>J655</f>
        <v>1</v>
      </c>
      <c r="L655" s="586">
        <f>K655*J655</f>
        <v>1</v>
      </c>
      <c r="M655" s="587"/>
      <c r="O655" s="6"/>
      <c r="P655" s="6"/>
    </row>
    <row r="656" spans="1:16" s="20" customFormat="1" ht="10.9" customHeight="1" x14ac:dyDescent="0.2">
      <c r="A656" s="1"/>
      <c r="B656" s="16"/>
      <c r="C656" s="11"/>
      <c r="F656" s="123" t="s">
        <v>189</v>
      </c>
      <c r="G656" s="163"/>
      <c r="H656" s="163"/>
      <c r="I656" s="124"/>
      <c r="J656" s="125">
        <v>2</v>
      </c>
      <c r="K656" s="126">
        <v>1</v>
      </c>
      <c r="L656" s="586">
        <f t="shared" ref="L656:L658" si="21">K656*J656</f>
        <v>2</v>
      </c>
      <c r="M656" s="587"/>
      <c r="O656" s="6"/>
      <c r="P656" s="6"/>
    </row>
    <row r="657" spans="1:16" s="20" customFormat="1" ht="10.9" customHeight="1" x14ac:dyDescent="0.2">
      <c r="A657" s="1"/>
      <c r="B657" s="16"/>
      <c r="C657" s="11"/>
      <c r="F657" s="123" t="s">
        <v>190</v>
      </c>
      <c r="G657" s="163"/>
      <c r="H657" s="163"/>
      <c r="I657" s="124"/>
      <c r="J657" s="125">
        <v>1</v>
      </c>
      <c r="K657" s="126">
        <f>J657</f>
        <v>1</v>
      </c>
      <c r="L657" s="586">
        <f t="shared" si="21"/>
        <v>1</v>
      </c>
      <c r="M657" s="587"/>
      <c r="O657" s="6"/>
      <c r="P657" s="6"/>
    </row>
    <row r="658" spans="1:16" s="20" customFormat="1" ht="10.9" customHeight="1" x14ac:dyDescent="0.2">
      <c r="A658" s="1"/>
      <c r="B658" s="16"/>
      <c r="C658" s="11"/>
      <c r="F658" s="127" t="s">
        <v>191</v>
      </c>
      <c r="G658" s="9"/>
      <c r="H658" s="9"/>
      <c r="I658" s="128"/>
      <c r="J658" s="125">
        <v>2644696</v>
      </c>
      <c r="K658" s="126">
        <v>1</v>
      </c>
      <c r="L658" s="586">
        <f t="shared" si="21"/>
        <v>2644696</v>
      </c>
      <c r="M658" s="587"/>
      <c r="O658" s="6"/>
      <c r="P658" s="6"/>
    </row>
    <row r="659" spans="1:16" s="20" customFormat="1" ht="4.9000000000000004" customHeight="1" x14ac:dyDescent="0.2">
      <c r="A659" s="1"/>
      <c r="B659" s="16"/>
      <c r="C659" s="11"/>
      <c r="F659" s="129"/>
      <c r="G659" s="130"/>
      <c r="H659" s="130"/>
      <c r="I659" s="131"/>
      <c r="J659" s="132"/>
      <c r="K659" s="133"/>
      <c r="L659" s="588"/>
      <c r="M659" s="589"/>
      <c r="O659" s="6"/>
      <c r="P659" s="6"/>
    </row>
    <row r="660" spans="1:16" s="20" customFormat="1" ht="12.75" x14ac:dyDescent="0.2">
      <c r="A660" s="1"/>
      <c r="B660" s="16"/>
      <c r="C660" s="11"/>
      <c r="F660" s="134" t="s">
        <v>192</v>
      </c>
      <c r="G660" s="135"/>
      <c r="H660" s="135"/>
      <c r="I660" s="136"/>
      <c r="J660" s="137">
        <f>SUM(J655:J659)</f>
        <v>2644700</v>
      </c>
      <c r="K660" s="138">
        <f>SUM(K655:K659)</f>
        <v>4</v>
      </c>
      <c r="L660" s="623">
        <f>SUM(L655:M659)</f>
        <v>2644700</v>
      </c>
      <c r="M660" s="624"/>
      <c r="N660" s="87">
        <f>L660-K637</f>
        <v>0</v>
      </c>
      <c r="O660" s="6"/>
      <c r="P660" s="6"/>
    </row>
    <row r="661" spans="1:16" s="20" customFormat="1" ht="12.75" x14ac:dyDescent="0.2">
      <c r="A661" s="290"/>
      <c r="B661" s="16"/>
      <c r="C661" s="11"/>
      <c r="F661" s="296"/>
      <c r="G661" s="296"/>
      <c r="H661" s="296"/>
      <c r="I661" s="296"/>
      <c r="J661" s="297"/>
      <c r="K661" s="298"/>
      <c r="L661" s="299"/>
      <c r="M661" s="300"/>
      <c r="N661" s="87"/>
      <c r="O661" s="6"/>
      <c r="P661" s="6"/>
    </row>
    <row r="662" spans="1:16" s="20" customFormat="1" ht="15" customHeight="1" x14ac:dyDescent="0.2">
      <c r="A662" s="1"/>
      <c r="B662" s="16"/>
      <c r="C662" s="8" t="s">
        <v>205</v>
      </c>
      <c r="D662" s="6"/>
      <c r="E662" s="6"/>
      <c r="F662" s="6"/>
      <c r="G662" s="6"/>
      <c r="H662" s="6"/>
      <c r="I662" s="6"/>
      <c r="J662" s="6"/>
      <c r="K662" s="6"/>
      <c r="L662" s="6"/>
      <c r="M662" s="6"/>
      <c r="N662" s="6"/>
      <c r="O662" s="6"/>
      <c r="P662" s="6"/>
    </row>
    <row r="663" spans="1:16" s="20" customFormat="1" ht="27" customHeight="1" x14ac:dyDescent="0.2">
      <c r="A663" s="1"/>
      <c r="B663" s="16"/>
      <c r="C663" s="498" t="s">
        <v>206</v>
      </c>
      <c r="D663" s="498"/>
      <c r="E663" s="498"/>
      <c r="F663" s="498"/>
      <c r="G663" s="498"/>
      <c r="H663" s="498"/>
      <c r="I663" s="498"/>
      <c r="J663" s="498"/>
      <c r="K663" s="498"/>
      <c r="L663" s="498"/>
      <c r="M663" s="498"/>
      <c r="N663" s="498"/>
      <c r="O663" s="498"/>
      <c r="P663" s="498"/>
    </row>
    <row r="664" spans="1:16" s="20" customFormat="1" ht="13.15" customHeight="1" x14ac:dyDescent="0.2">
      <c r="A664" s="1"/>
      <c r="B664" s="16"/>
      <c r="C664" s="469" t="s">
        <v>482</v>
      </c>
      <c r="D664" s="469"/>
      <c r="E664" s="469"/>
      <c r="F664" s="469"/>
      <c r="G664" s="469"/>
      <c r="H664" s="469"/>
      <c r="I664" s="469"/>
      <c r="J664" s="469"/>
      <c r="K664" s="469"/>
      <c r="L664" s="469"/>
      <c r="M664" s="469"/>
      <c r="N664" s="469"/>
      <c r="O664" s="469"/>
      <c r="P664" s="469"/>
    </row>
    <row r="665" spans="1:16" s="20" customFormat="1" ht="26.45" customHeight="1" x14ac:dyDescent="0.2">
      <c r="A665" s="1"/>
      <c r="B665" s="16"/>
      <c r="C665" s="498" t="s">
        <v>460</v>
      </c>
      <c r="D665" s="498"/>
      <c r="E665" s="498"/>
      <c r="F665" s="498"/>
      <c r="G665" s="498"/>
      <c r="H665" s="498"/>
      <c r="I665" s="498"/>
      <c r="J665" s="498"/>
      <c r="K665" s="498"/>
      <c r="L665" s="498"/>
      <c r="M665" s="498"/>
      <c r="N665" s="498"/>
      <c r="O665" s="498"/>
      <c r="P665" s="498"/>
    </row>
    <row r="666" spans="1:16" s="20" customFormat="1" ht="12" customHeight="1" x14ac:dyDescent="0.2">
      <c r="A666" s="290"/>
      <c r="B666" s="16"/>
      <c r="C666" s="340"/>
      <c r="D666" s="340"/>
      <c r="E666" s="340"/>
      <c r="F666" s="340"/>
      <c r="G666" s="340"/>
      <c r="H666" s="340"/>
      <c r="I666" s="340"/>
      <c r="J666" s="340"/>
      <c r="K666" s="340"/>
      <c r="L666" s="340"/>
      <c r="M666" s="340"/>
      <c r="N666" s="340"/>
      <c r="O666" s="340"/>
      <c r="P666" s="340"/>
    </row>
    <row r="667" spans="1:16" s="20" customFormat="1" ht="7.15" customHeight="1" x14ac:dyDescent="0.2">
      <c r="A667" s="290"/>
      <c r="B667" s="16"/>
      <c r="C667" s="289"/>
      <c r="D667" s="289"/>
      <c r="E667" s="289"/>
      <c r="F667" s="289"/>
      <c r="G667" s="289"/>
      <c r="H667" s="289"/>
      <c r="I667" s="289"/>
      <c r="J667" s="289"/>
      <c r="K667" s="289"/>
      <c r="L667" s="289"/>
      <c r="M667" s="289"/>
      <c r="N667" s="289"/>
      <c r="O667" s="289"/>
      <c r="P667" s="289"/>
    </row>
    <row r="668" spans="1:16" x14ac:dyDescent="0.2">
      <c r="A668" s="2"/>
      <c r="B668" s="16" t="s">
        <v>14</v>
      </c>
      <c r="C668" s="11" t="s">
        <v>15</v>
      </c>
    </row>
    <row r="669" spans="1:16" ht="7.9" customHeight="1" x14ac:dyDescent="0.2">
      <c r="A669" s="2"/>
      <c r="B669" s="16"/>
      <c r="C669" s="11"/>
    </row>
    <row r="670" spans="1:16" x14ac:dyDescent="0.2">
      <c r="A670" s="12"/>
      <c r="B670" s="17"/>
      <c r="C670" s="2" t="s">
        <v>9</v>
      </c>
      <c r="D670" s="12"/>
      <c r="E670" s="12"/>
      <c r="F670" s="12"/>
      <c r="G670" s="12"/>
      <c r="H670" s="12"/>
      <c r="I670" s="12"/>
      <c r="J670" s="12"/>
      <c r="K670" s="12"/>
      <c r="L670" s="12"/>
      <c r="M670" s="12"/>
      <c r="N670" s="12"/>
      <c r="O670" s="12"/>
      <c r="P670" s="12"/>
    </row>
    <row r="671" spans="1:16" s="392" customFormat="1" ht="4.5" customHeight="1" x14ac:dyDescent="0.2">
      <c r="A671" s="12"/>
      <c r="B671" s="17"/>
      <c r="C671" s="2"/>
      <c r="D671" s="12"/>
      <c r="E671" s="12"/>
      <c r="F671" s="12"/>
      <c r="G671" s="12"/>
      <c r="H671" s="12"/>
      <c r="I671" s="12"/>
      <c r="J671" s="12"/>
      <c r="K671" s="12"/>
      <c r="L671" s="12"/>
      <c r="M671" s="12"/>
      <c r="N671" s="12"/>
      <c r="O671" s="12"/>
      <c r="P671" s="12"/>
    </row>
    <row r="672" spans="1:16" x14ac:dyDescent="0.2">
      <c r="A672" s="12"/>
      <c r="B672" s="25"/>
      <c r="C672" s="585" t="s">
        <v>17</v>
      </c>
      <c r="D672" s="585"/>
      <c r="E672" s="585"/>
      <c r="F672" s="585"/>
      <c r="G672" s="585"/>
      <c r="H672" s="585"/>
      <c r="I672" s="585"/>
      <c r="J672" s="585"/>
      <c r="K672" s="585"/>
      <c r="L672" s="585"/>
      <c r="M672" s="585"/>
      <c r="N672" s="585"/>
      <c r="O672" s="585"/>
      <c r="P672" s="585"/>
    </row>
    <row r="673" spans="1:16" ht="8.1" customHeight="1" x14ac:dyDescent="0.2"/>
    <row r="674" spans="1:16" x14ac:dyDescent="0.2">
      <c r="E674" s="563" t="s">
        <v>36</v>
      </c>
      <c r="F674" s="564"/>
      <c r="G674" s="564"/>
      <c r="H674" s="565"/>
      <c r="I674" s="435">
        <v>2025</v>
      </c>
      <c r="J674" s="436"/>
      <c r="K674" s="437"/>
      <c r="L674" s="435">
        <f>L520</f>
        <v>2024</v>
      </c>
      <c r="M674" s="436"/>
      <c r="N674" s="437"/>
    </row>
    <row r="675" spans="1:16" x14ac:dyDescent="0.2">
      <c r="E675" s="438" t="s">
        <v>399</v>
      </c>
      <c r="F675" s="439"/>
      <c r="G675" s="439"/>
      <c r="H675" s="440"/>
      <c r="I675" s="523">
        <f>J305</f>
        <v>0</v>
      </c>
      <c r="J675" s="524"/>
      <c r="K675" s="525"/>
      <c r="L675" s="523">
        <v>0</v>
      </c>
      <c r="M675" s="524"/>
      <c r="N675" s="525"/>
    </row>
    <row r="676" spans="1:16" ht="13.15" customHeight="1" x14ac:dyDescent="0.2">
      <c r="E676" s="473" t="s">
        <v>384</v>
      </c>
      <c r="F676" s="474"/>
      <c r="G676" s="474"/>
      <c r="H676" s="475"/>
      <c r="I676" s="520">
        <f>J306</f>
        <v>8061047.1600000001</v>
      </c>
      <c r="J676" s="521"/>
      <c r="K676" s="522"/>
      <c r="L676" s="476">
        <f>M306</f>
        <v>8843780.0399999991</v>
      </c>
      <c r="M676" s="477"/>
      <c r="N676" s="478"/>
    </row>
    <row r="677" spans="1:16" x14ac:dyDescent="0.2">
      <c r="A677" s="1"/>
      <c r="E677" s="438" t="s">
        <v>167</v>
      </c>
      <c r="F677" s="439"/>
      <c r="G677" s="439"/>
      <c r="H677" s="440"/>
      <c r="I677" s="523">
        <f>J307</f>
        <v>0</v>
      </c>
      <c r="J677" s="524"/>
      <c r="K677" s="525"/>
      <c r="L677" s="523">
        <f>M307</f>
        <v>0</v>
      </c>
      <c r="M677" s="524"/>
      <c r="N677" s="525"/>
    </row>
    <row r="678" spans="1:16" ht="14.45" customHeight="1" x14ac:dyDescent="0.2">
      <c r="A678" s="1"/>
      <c r="E678" s="438" t="s">
        <v>400</v>
      </c>
      <c r="F678" s="439"/>
      <c r="G678" s="439"/>
      <c r="H678" s="440"/>
      <c r="I678" s="523">
        <f>J308</f>
        <v>7657569.25</v>
      </c>
      <c r="J678" s="524"/>
      <c r="K678" s="525"/>
      <c r="L678" s="523">
        <f>M308</f>
        <v>1481304.21</v>
      </c>
      <c r="M678" s="524"/>
      <c r="N678" s="525"/>
    </row>
    <row r="679" spans="1:16" s="20" customFormat="1" ht="14.45" customHeight="1" x14ac:dyDescent="0.2">
      <c r="A679" s="6"/>
      <c r="B679" s="6"/>
      <c r="C679" s="6"/>
      <c r="D679" s="6"/>
      <c r="E679" s="483" t="s">
        <v>148</v>
      </c>
      <c r="F679" s="484"/>
      <c r="G679" s="484"/>
      <c r="H679" s="485"/>
      <c r="I679" s="529">
        <f>SUM(I675:K678)</f>
        <v>15718616.41</v>
      </c>
      <c r="J679" s="530"/>
      <c r="K679" s="531"/>
      <c r="L679" s="529">
        <f>SUM(L675:N678)</f>
        <v>10325084.25</v>
      </c>
      <c r="M679" s="530"/>
      <c r="N679" s="531"/>
      <c r="O679" s="6"/>
      <c r="P679" s="6"/>
    </row>
    <row r="680" spans="1:16" s="20" customFormat="1" ht="12" customHeight="1" x14ac:dyDescent="0.2">
      <c r="A680" s="6"/>
      <c r="B680" s="6"/>
      <c r="C680" s="6"/>
      <c r="D680" s="6"/>
      <c r="E680" s="6"/>
      <c r="F680" s="6"/>
      <c r="G680" s="6"/>
      <c r="H680" s="6"/>
      <c r="I680" s="6"/>
      <c r="J680" s="6"/>
      <c r="K680" s="92"/>
      <c r="L680" s="93"/>
      <c r="M680" s="93"/>
      <c r="N680" s="92"/>
      <c r="O680" s="6"/>
      <c r="P680" s="6"/>
    </row>
    <row r="681" spans="1:16" x14ac:dyDescent="0.2">
      <c r="A681" s="20"/>
      <c r="B681" s="168"/>
      <c r="C681" s="592" t="s">
        <v>507</v>
      </c>
      <c r="D681" s="592"/>
      <c r="E681" s="592"/>
      <c r="F681" s="592"/>
      <c r="G681" s="592"/>
      <c r="H681" s="592"/>
      <c r="I681" s="592"/>
      <c r="J681" s="592"/>
      <c r="K681" s="592"/>
      <c r="L681" s="592"/>
      <c r="M681" s="592"/>
      <c r="N681" s="592"/>
      <c r="O681" s="592"/>
      <c r="P681" s="592"/>
    </row>
    <row r="682" spans="1:16" ht="4.5" customHeight="1" x14ac:dyDescent="0.2">
      <c r="A682" s="20"/>
      <c r="B682" s="348"/>
      <c r="C682" s="348"/>
      <c r="D682" s="349"/>
      <c r="E682" s="349"/>
      <c r="F682" s="349"/>
      <c r="G682" s="349"/>
      <c r="H682" s="349"/>
      <c r="I682" s="349"/>
      <c r="J682" s="349"/>
      <c r="K682" s="349"/>
      <c r="L682" s="349"/>
      <c r="M682" s="349"/>
      <c r="N682" s="349"/>
      <c r="O682" s="349"/>
      <c r="P682" s="349"/>
    </row>
    <row r="683" spans="1:16" ht="30.75" customHeight="1" x14ac:dyDescent="0.2">
      <c r="A683" s="20"/>
      <c r="B683" s="348"/>
      <c r="C683" s="472" t="s">
        <v>629</v>
      </c>
      <c r="D683" s="472"/>
      <c r="E683" s="472"/>
      <c r="F683" s="472"/>
      <c r="G683" s="472"/>
      <c r="H683" s="472"/>
      <c r="I683" s="472"/>
      <c r="J683" s="472"/>
      <c r="K683" s="472"/>
      <c r="L683" s="472"/>
      <c r="M683" s="472"/>
      <c r="N683" s="472"/>
      <c r="O683" s="472"/>
      <c r="P683" s="472"/>
    </row>
    <row r="684" spans="1:16" ht="6.6" customHeight="1" x14ac:dyDescent="0.2">
      <c r="A684" s="20"/>
      <c r="B684" s="348"/>
      <c r="C684" s="360"/>
      <c r="D684" s="360"/>
      <c r="E684" s="360"/>
      <c r="F684" s="360"/>
      <c r="G684" s="360"/>
      <c r="H684" s="360"/>
      <c r="I684" s="360"/>
      <c r="J684" s="360"/>
      <c r="K684" s="360"/>
      <c r="L684" s="360"/>
      <c r="M684" s="360"/>
      <c r="N684" s="360"/>
      <c r="O684" s="360"/>
      <c r="P684" s="360"/>
    </row>
    <row r="685" spans="1:16" ht="33.6" customHeight="1" x14ac:dyDescent="0.2">
      <c r="A685" s="20"/>
      <c r="B685" s="348"/>
      <c r="C685" s="464" t="s">
        <v>533</v>
      </c>
      <c r="D685" s="464"/>
      <c r="E685" s="365" t="s">
        <v>540</v>
      </c>
      <c r="F685" s="466" t="s">
        <v>534</v>
      </c>
      <c r="G685" s="467"/>
      <c r="H685" s="467"/>
      <c r="I685" s="467"/>
      <c r="J685" s="467"/>
      <c r="K685" s="468"/>
      <c r="L685" s="464" t="s">
        <v>536</v>
      </c>
      <c r="M685" s="464"/>
      <c r="N685" s="464" t="s">
        <v>552</v>
      </c>
      <c r="O685" s="464"/>
      <c r="P685" s="365" t="s">
        <v>553</v>
      </c>
    </row>
    <row r="686" spans="1:16" ht="15.95" customHeight="1" x14ac:dyDescent="0.2">
      <c r="A686" s="20"/>
      <c r="B686" s="348"/>
      <c r="C686" s="411" t="s">
        <v>614</v>
      </c>
      <c r="D686" s="412"/>
      <c r="E686" s="412"/>
      <c r="F686" s="412"/>
      <c r="G686" s="412"/>
      <c r="H686" s="412"/>
      <c r="I686" s="412"/>
      <c r="J686" s="412"/>
      <c r="K686" s="413"/>
      <c r="L686" s="603">
        <v>10000000</v>
      </c>
      <c r="M686" s="603"/>
      <c r="N686" s="414">
        <v>10000000</v>
      </c>
      <c r="O686" s="415"/>
      <c r="P686" s="371">
        <v>10000000</v>
      </c>
    </row>
    <row r="687" spans="1:16" ht="24.75" customHeight="1" x14ac:dyDescent="0.2">
      <c r="A687" s="20"/>
      <c r="B687" s="348"/>
      <c r="C687" s="416" t="s">
        <v>539</v>
      </c>
      <c r="D687" s="416"/>
      <c r="E687" s="372">
        <v>45905</v>
      </c>
      <c r="F687" s="417" t="s">
        <v>544</v>
      </c>
      <c r="G687" s="418"/>
      <c r="H687" s="418"/>
      <c r="I687" s="418"/>
      <c r="J687" s="418"/>
      <c r="K687" s="418"/>
      <c r="L687" s="418"/>
      <c r="M687" s="418"/>
      <c r="N687" s="418"/>
      <c r="O687" s="418"/>
      <c r="P687" s="419"/>
    </row>
    <row r="688" spans="1:16" s="93" customFormat="1" ht="15.95" customHeight="1" x14ac:dyDescent="0.2">
      <c r="A688" s="366"/>
      <c r="B688" s="367"/>
      <c r="C688" s="368" t="s">
        <v>615</v>
      </c>
      <c r="D688" s="369"/>
      <c r="E688" s="369"/>
      <c r="F688" s="369"/>
      <c r="G688" s="369"/>
      <c r="H688" s="369"/>
      <c r="I688" s="369"/>
      <c r="J688" s="369"/>
      <c r="K688" s="369"/>
      <c r="L688" s="414">
        <v>1000000</v>
      </c>
      <c r="M688" s="415"/>
      <c r="N688" s="414">
        <v>862068.97</v>
      </c>
      <c r="O688" s="415"/>
      <c r="P688" s="371">
        <v>1000000</v>
      </c>
    </row>
    <row r="689" spans="1:18" ht="24.75" customHeight="1" x14ac:dyDescent="0.2">
      <c r="A689" s="20"/>
      <c r="B689" s="348"/>
      <c r="C689" s="416" t="s">
        <v>542</v>
      </c>
      <c r="D689" s="416"/>
      <c r="E689" s="372">
        <v>45908</v>
      </c>
      <c r="F689" s="417" t="s">
        <v>543</v>
      </c>
      <c r="G689" s="418"/>
      <c r="H689" s="418"/>
      <c r="I689" s="418"/>
      <c r="J689" s="418"/>
      <c r="K689" s="418"/>
      <c r="L689" s="418"/>
      <c r="M689" s="418"/>
      <c r="N689" s="418"/>
      <c r="O689" s="418"/>
      <c r="P689" s="419"/>
    </row>
    <row r="690" spans="1:18" s="93" customFormat="1" ht="27" customHeight="1" x14ac:dyDescent="0.2">
      <c r="A690" s="366"/>
      <c r="B690" s="367"/>
      <c r="C690" s="408" t="s">
        <v>616</v>
      </c>
      <c r="D690" s="409"/>
      <c r="E690" s="409"/>
      <c r="F690" s="409"/>
      <c r="G690" s="409"/>
      <c r="H690" s="409"/>
      <c r="I690" s="409"/>
      <c r="J690" s="409"/>
      <c r="K690" s="410"/>
      <c r="L690" s="414">
        <v>1000000</v>
      </c>
      <c r="M690" s="415"/>
      <c r="N690" s="414">
        <v>862068.97</v>
      </c>
      <c r="O690" s="415"/>
      <c r="P690" s="371">
        <v>1000000</v>
      </c>
    </row>
    <row r="691" spans="1:18" ht="15.95" customHeight="1" x14ac:dyDescent="0.2">
      <c r="A691" s="20"/>
      <c r="B691" s="348"/>
      <c r="C691" s="416" t="s">
        <v>546</v>
      </c>
      <c r="D691" s="416"/>
      <c r="E691" s="372">
        <v>45909</v>
      </c>
      <c r="F691" s="417" t="s">
        <v>547</v>
      </c>
      <c r="G691" s="418"/>
      <c r="H691" s="418"/>
      <c r="I691" s="418"/>
      <c r="J691" s="418"/>
      <c r="K691" s="418"/>
      <c r="L691" s="418"/>
      <c r="M691" s="418"/>
      <c r="N691" s="418"/>
      <c r="O691" s="418"/>
      <c r="P691" s="419"/>
      <c r="R691" s="72"/>
    </row>
    <row r="692" spans="1:18" ht="15.95" customHeight="1" x14ac:dyDescent="0.2">
      <c r="A692" s="20"/>
      <c r="B692" s="348"/>
      <c r="C692" s="368" t="s">
        <v>613</v>
      </c>
      <c r="D692" s="369"/>
      <c r="E692" s="369"/>
      <c r="F692" s="369"/>
      <c r="G692" s="369"/>
      <c r="H692" s="369"/>
      <c r="I692" s="369"/>
      <c r="J692" s="369"/>
      <c r="K692" s="369"/>
      <c r="L692" s="414">
        <v>3000000</v>
      </c>
      <c r="M692" s="415"/>
      <c r="N692" s="414">
        <v>2613148.41</v>
      </c>
      <c r="O692" s="415"/>
      <c r="P692" s="371">
        <v>3000000</v>
      </c>
    </row>
    <row r="693" spans="1:18" ht="15.95" customHeight="1" x14ac:dyDescent="0.2">
      <c r="A693" s="20"/>
      <c r="B693" s="348"/>
      <c r="C693" s="601" t="s">
        <v>550</v>
      </c>
      <c r="D693" s="602"/>
      <c r="E693" s="376">
        <v>45881</v>
      </c>
      <c r="F693" s="417" t="s">
        <v>551</v>
      </c>
      <c r="G693" s="418"/>
      <c r="H693" s="418"/>
      <c r="I693" s="418"/>
      <c r="J693" s="418"/>
      <c r="K693" s="418"/>
      <c r="L693" s="418"/>
      <c r="M693" s="418"/>
      <c r="N693" s="418"/>
      <c r="O693" s="418"/>
      <c r="P693" s="419"/>
      <c r="R693" s="72"/>
    </row>
    <row r="694" spans="1:18" ht="15.95" customHeight="1" x14ac:dyDescent="0.2">
      <c r="A694" s="20"/>
      <c r="B694" s="348"/>
      <c r="C694" s="416" t="s">
        <v>538</v>
      </c>
      <c r="D694" s="416"/>
      <c r="E694" s="372">
        <v>45901</v>
      </c>
      <c r="F694" s="417" t="s">
        <v>537</v>
      </c>
      <c r="G694" s="418"/>
      <c r="H694" s="418"/>
      <c r="I694" s="418"/>
      <c r="J694" s="418"/>
      <c r="K694" s="418"/>
      <c r="L694" s="418"/>
      <c r="M694" s="418"/>
      <c r="N694" s="418"/>
      <c r="O694" s="418"/>
      <c r="P694" s="419"/>
    </row>
    <row r="695" spans="1:18" s="380" customFormat="1" ht="15.95" customHeight="1" x14ac:dyDescent="0.2">
      <c r="A695" s="20"/>
      <c r="B695" s="348"/>
      <c r="C695" s="411" t="s">
        <v>617</v>
      </c>
      <c r="D695" s="412"/>
      <c r="E695" s="412"/>
      <c r="F695" s="412"/>
      <c r="G695" s="412"/>
      <c r="H695" s="412"/>
      <c r="I695" s="412"/>
      <c r="J695" s="412"/>
      <c r="K695" s="413"/>
      <c r="L695" s="414">
        <v>5000000</v>
      </c>
      <c r="M695" s="415"/>
      <c r="N695" s="414">
        <v>4310344.82</v>
      </c>
      <c r="O695" s="415"/>
      <c r="P695" s="371">
        <v>5000000</v>
      </c>
    </row>
    <row r="696" spans="1:18" s="387" customFormat="1" ht="15.95" customHeight="1" x14ac:dyDescent="0.2">
      <c r="A696" s="20"/>
      <c r="B696" s="348"/>
      <c r="C696" s="454" t="s">
        <v>588</v>
      </c>
      <c r="D696" s="454"/>
      <c r="E696" s="403">
        <v>45954</v>
      </c>
      <c r="F696" s="417" t="s">
        <v>551</v>
      </c>
      <c r="G696" s="418"/>
      <c r="H696" s="418"/>
      <c r="I696" s="418"/>
      <c r="J696" s="418"/>
      <c r="K696" s="418"/>
      <c r="L696" s="418"/>
      <c r="M696" s="418"/>
      <c r="N696" s="418"/>
      <c r="O696" s="418"/>
      <c r="P696" s="419"/>
    </row>
    <row r="697" spans="1:18" s="380" customFormat="1" ht="15.95" customHeight="1" x14ac:dyDescent="0.2">
      <c r="A697" s="20"/>
      <c r="B697" s="348"/>
      <c r="C697" s="416" t="s">
        <v>570</v>
      </c>
      <c r="D697" s="416"/>
      <c r="E697" s="372">
        <v>45981</v>
      </c>
      <c r="F697" s="417" t="s">
        <v>593</v>
      </c>
      <c r="G697" s="418"/>
      <c r="H697" s="418"/>
      <c r="I697" s="418"/>
      <c r="J697" s="418"/>
      <c r="K697" s="418"/>
      <c r="L697" s="418"/>
      <c r="M697" s="418"/>
      <c r="N697" s="418"/>
      <c r="O697" s="418"/>
      <c r="P697" s="419"/>
    </row>
    <row r="698" spans="1:18" s="387" customFormat="1" ht="15.95" customHeight="1" x14ac:dyDescent="0.2">
      <c r="A698" s="20"/>
      <c r="B698" s="348"/>
      <c r="C698" s="411" t="s">
        <v>627</v>
      </c>
      <c r="D698" s="412"/>
      <c r="E698" s="412"/>
      <c r="F698" s="412"/>
      <c r="G698" s="412"/>
      <c r="H698" s="412"/>
      <c r="I698" s="412"/>
      <c r="J698" s="412"/>
      <c r="K698" s="413"/>
      <c r="L698" s="414">
        <v>3150929.72</v>
      </c>
      <c r="M698" s="415"/>
      <c r="N698" s="414">
        <v>3150929.72</v>
      </c>
      <c r="O698" s="415"/>
      <c r="P698" s="371">
        <v>3150929.72</v>
      </c>
    </row>
    <row r="699" spans="1:18" s="387" customFormat="1" ht="15.95" customHeight="1" x14ac:dyDescent="0.2">
      <c r="A699" s="20"/>
      <c r="B699" s="348"/>
      <c r="C699" s="416" t="s">
        <v>570</v>
      </c>
      <c r="D699" s="416"/>
      <c r="E699" s="372">
        <v>45953</v>
      </c>
      <c r="F699" s="417" t="s">
        <v>628</v>
      </c>
      <c r="G699" s="418"/>
      <c r="H699" s="418"/>
      <c r="I699" s="418"/>
      <c r="J699" s="418"/>
      <c r="K699" s="418"/>
      <c r="L699" s="418"/>
      <c r="M699" s="418"/>
      <c r="N699" s="418"/>
      <c r="O699" s="418"/>
      <c r="P699" s="419"/>
    </row>
    <row r="700" spans="1:18" ht="15" customHeight="1" x14ac:dyDescent="0.2">
      <c r="A700" s="20"/>
      <c r="B700" s="348"/>
      <c r="C700" s="604" t="s">
        <v>562</v>
      </c>
      <c r="D700" s="604"/>
      <c r="E700" s="604"/>
      <c r="F700" s="604"/>
      <c r="G700" s="604"/>
      <c r="H700" s="604"/>
      <c r="I700" s="604"/>
      <c r="J700" s="604"/>
      <c r="K700" s="604"/>
      <c r="L700" s="527">
        <f>L692+L690+L688+L686+L695+L698</f>
        <v>23150929.719999999</v>
      </c>
      <c r="M700" s="528"/>
      <c r="N700" s="527">
        <f>N692+N690+N688+N686+N695+N698</f>
        <v>21798560.890000001</v>
      </c>
      <c r="O700" s="528"/>
      <c r="P700" s="377">
        <f>P692+P690+P688+P686+P695+P698</f>
        <v>23150929.719999999</v>
      </c>
    </row>
    <row r="701" spans="1:18" ht="7.9" customHeight="1" x14ac:dyDescent="0.2">
      <c r="A701" s="20"/>
      <c r="B701" s="348"/>
      <c r="C701" s="348"/>
      <c r="D701" s="349"/>
      <c r="E701" s="349"/>
      <c r="F701" s="349"/>
      <c r="G701" s="349"/>
      <c r="H701" s="349"/>
      <c r="I701" s="349"/>
      <c r="J701" s="349"/>
      <c r="K701" s="349"/>
      <c r="L701" s="349"/>
      <c r="M701" s="349"/>
      <c r="N701" s="349"/>
      <c r="O701" s="349"/>
      <c r="P701" s="349"/>
    </row>
    <row r="702" spans="1:18" ht="15.6" customHeight="1" x14ac:dyDescent="0.2">
      <c r="A702" s="20"/>
      <c r="B702" s="337"/>
      <c r="C702" s="592" t="s">
        <v>472</v>
      </c>
      <c r="D702" s="592"/>
      <c r="E702" s="592"/>
      <c r="F702" s="592"/>
      <c r="G702" s="592"/>
      <c r="H702" s="592"/>
      <c r="I702" s="592"/>
      <c r="J702" s="592"/>
      <c r="K702" s="592"/>
      <c r="L702" s="592"/>
      <c r="M702" s="592"/>
      <c r="N702" s="592"/>
      <c r="O702" s="592"/>
      <c r="P702" s="592"/>
    </row>
    <row r="703" spans="1:18" ht="4.5" customHeight="1" x14ac:dyDescent="0.2">
      <c r="A703" s="20"/>
      <c r="B703" s="337"/>
      <c r="C703" s="337"/>
      <c r="D703" s="338"/>
      <c r="E703" s="338"/>
      <c r="F703" s="338"/>
      <c r="G703" s="338"/>
      <c r="H703" s="338"/>
      <c r="I703" s="338"/>
      <c r="J703" s="338"/>
      <c r="K703" s="338"/>
      <c r="L703" s="338"/>
      <c r="M703" s="338"/>
      <c r="N703" s="338"/>
      <c r="O703" s="338"/>
      <c r="P703" s="338"/>
    </row>
    <row r="704" spans="1:18" ht="35.25" customHeight="1" x14ac:dyDescent="0.2">
      <c r="A704" s="20"/>
      <c r="B704" s="337"/>
      <c r="C704" s="498" t="s">
        <v>618</v>
      </c>
      <c r="D704" s="498"/>
      <c r="E704" s="498"/>
      <c r="F704" s="498"/>
      <c r="G704" s="498"/>
      <c r="H704" s="498"/>
      <c r="I704" s="498"/>
      <c r="J704" s="498"/>
      <c r="K704" s="498"/>
      <c r="L704" s="498"/>
      <c r="M704" s="498"/>
      <c r="N704" s="498"/>
      <c r="O704" s="498"/>
      <c r="P704" s="498"/>
    </row>
    <row r="705" spans="1:16" ht="12.75" x14ac:dyDescent="0.2">
      <c r="A705" s="20"/>
      <c r="B705" s="292"/>
      <c r="C705" s="292"/>
      <c r="D705" s="288"/>
      <c r="E705" s="288"/>
      <c r="F705" s="288"/>
      <c r="G705" s="288"/>
      <c r="H705" s="288"/>
      <c r="I705" s="288"/>
      <c r="J705" s="288"/>
      <c r="K705" s="288"/>
      <c r="L705" s="288"/>
      <c r="M705" s="288"/>
      <c r="N705" s="288"/>
      <c r="O705" s="288"/>
      <c r="P705" s="288"/>
    </row>
    <row r="706" spans="1:16" s="26" customFormat="1" ht="7.15" customHeight="1" x14ac:dyDescent="0.2">
      <c r="A706" s="1"/>
      <c r="B706" s="6"/>
      <c r="C706" s="6"/>
      <c r="D706" s="6"/>
      <c r="E706" s="6"/>
      <c r="F706" s="6"/>
      <c r="G706" s="6"/>
      <c r="H706" s="6"/>
      <c r="I706" s="6"/>
      <c r="J706" s="6"/>
      <c r="K706" s="6"/>
      <c r="L706" s="6"/>
      <c r="M706" s="6"/>
      <c r="N706" s="6"/>
      <c r="O706" s="6"/>
      <c r="P706" s="6"/>
    </row>
    <row r="707" spans="1:16" s="26" customFormat="1" ht="24.6" customHeight="1" x14ac:dyDescent="0.2">
      <c r="A707" s="6"/>
      <c r="B707" s="2" t="s">
        <v>16</v>
      </c>
      <c r="C707" s="548" t="s">
        <v>271</v>
      </c>
      <c r="D707" s="548"/>
      <c r="E707" s="548"/>
      <c r="F707" s="548"/>
      <c r="G707" s="548"/>
      <c r="H707" s="548"/>
      <c r="I707" s="548"/>
      <c r="J707" s="548"/>
      <c r="K707" s="548"/>
      <c r="L707" s="548"/>
      <c r="M707" s="548"/>
      <c r="N707" s="548"/>
      <c r="O707" s="548"/>
      <c r="P707" s="548"/>
    </row>
    <row r="708" spans="1:16" s="26" customFormat="1" ht="13.15" customHeight="1" x14ac:dyDescent="0.2">
      <c r="A708" s="6"/>
      <c r="B708" s="2"/>
      <c r="C708" s="335"/>
      <c r="D708" s="335"/>
      <c r="E708" s="335"/>
      <c r="F708" s="335"/>
      <c r="G708" s="335"/>
      <c r="H708" s="335"/>
      <c r="I708" s="335"/>
      <c r="J708" s="335"/>
      <c r="K708" s="335"/>
      <c r="L708" s="335"/>
      <c r="M708" s="335"/>
      <c r="N708" s="335"/>
      <c r="O708" s="335"/>
      <c r="P708" s="335"/>
    </row>
    <row r="709" spans="1:16" ht="24" customHeight="1" x14ac:dyDescent="0.2">
      <c r="A709" s="26"/>
      <c r="B709" s="169"/>
      <c r="C709" s="433" t="s">
        <v>105</v>
      </c>
      <c r="D709" s="433"/>
      <c r="E709" s="433"/>
      <c r="F709" s="433"/>
      <c r="G709" s="433"/>
      <c r="H709" s="433"/>
      <c r="I709" s="433"/>
      <c r="J709" s="433"/>
      <c r="K709" s="433"/>
      <c r="L709" s="433"/>
      <c r="M709" s="433"/>
      <c r="N709" s="433"/>
      <c r="O709" s="433"/>
      <c r="P709" s="433"/>
    </row>
    <row r="710" spans="1:16" ht="7.9" customHeight="1" x14ac:dyDescent="0.2">
      <c r="A710" s="26"/>
      <c r="B710" s="169"/>
      <c r="C710" s="169"/>
      <c r="D710" s="169"/>
      <c r="E710" s="169"/>
      <c r="F710" s="169"/>
      <c r="G710" s="169"/>
      <c r="H710" s="169"/>
      <c r="I710" s="169"/>
      <c r="J710" s="169"/>
      <c r="K710" s="169"/>
      <c r="L710" s="169"/>
      <c r="M710" s="169"/>
      <c r="N710" s="169"/>
      <c r="O710" s="169"/>
      <c r="P710" s="169"/>
    </row>
    <row r="711" spans="1:16" ht="39.6" customHeight="1" x14ac:dyDescent="0.2">
      <c r="A711" s="26"/>
      <c r="B711" s="169"/>
      <c r="C711" s="433" t="s">
        <v>463</v>
      </c>
      <c r="D711" s="433"/>
      <c r="E711" s="433"/>
      <c r="F711" s="433"/>
      <c r="G711" s="433"/>
      <c r="H711" s="433"/>
      <c r="I711" s="433"/>
      <c r="J711" s="433"/>
      <c r="K711" s="433"/>
      <c r="L711" s="433"/>
      <c r="M711" s="433"/>
      <c r="N711" s="433"/>
      <c r="O711" s="433"/>
      <c r="P711" s="433"/>
    </row>
    <row r="712" spans="1:16" ht="26.25" customHeight="1" x14ac:dyDescent="0.2">
      <c r="A712" s="26"/>
      <c r="B712" s="169"/>
      <c r="C712" s="169"/>
      <c r="D712" s="169"/>
      <c r="E712" s="169"/>
      <c r="F712" s="169"/>
      <c r="G712" s="169"/>
      <c r="H712" s="169"/>
      <c r="I712" s="199"/>
      <c r="J712" s="199"/>
      <c r="K712" s="199"/>
      <c r="L712" s="169"/>
      <c r="M712" s="169"/>
      <c r="N712" s="169"/>
      <c r="O712" s="169"/>
      <c r="P712" s="169"/>
    </row>
    <row r="713" spans="1:16" ht="17.25" customHeight="1" x14ac:dyDescent="0.2">
      <c r="A713" s="26"/>
      <c r="B713" s="206"/>
      <c r="C713" s="206"/>
      <c r="D713" s="206"/>
      <c r="E713" s="596" t="s">
        <v>519</v>
      </c>
      <c r="F713" s="596"/>
      <c r="G713" s="596"/>
      <c r="H713" s="596"/>
      <c r="I713" s="596"/>
      <c r="J713" s="596"/>
      <c r="K713" s="596"/>
      <c r="L713" s="596"/>
      <c r="M713" s="596"/>
      <c r="N713" s="206"/>
      <c r="O713" s="206"/>
      <c r="P713" s="206"/>
    </row>
    <row r="714" spans="1:16" ht="15.95" customHeight="1" x14ac:dyDescent="0.2">
      <c r="A714" s="26"/>
      <c r="B714" s="169"/>
      <c r="C714" s="169"/>
      <c r="D714" s="169"/>
      <c r="E714" s="593" t="s">
        <v>516</v>
      </c>
      <c r="F714" s="594"/>
      <c r="G714" s="594"/>
      <c r="H714" s="594"/>
      <c r="I714" s="594"/>
      <c r="J714" s="594"/>
      <c r="K714" s="595"/>
      <c r="L714" s="551">
        <v>13561534.710000001</v>
      </c>
      <c r="M714" s="552"/>
      <c r="N714" s="169"/>
      <c r="O714" s="169"/>
      <c r="P714" s="169"/>
    </row>
    <row r="715" spans="1:16" ht="15.95" customHeight="1" x14ac:dyDescent="0.2">
      <c r="A715" s="26"/>
      <c r="B715" s="169"/>
      <c r="C715" s="169"/>
      <c r="D715" s="169"/>
      <c r="E715" s="574" t="s">
        <v>517</v>
      </c>
      <c r="F715" s="575"/>
      <c r="G715" s="575"/>
      <c r="H715" s="575"/>
      <c r="I715" s="575"/>
      <c r="J715" s="575"/>
      <c r="K715" s="576"/>
      <c r="L715" s="556">
        <f>J716</f>
        <v>8.36</v>
      </c>
      <c r="M715" s="424"/>
      <c r="N715" s="169"/>
      <c r="O715" s="169"/>
      <c r="P715" s="169"/>
    </row>
    <row r="716" spans="1:16" ht="15.95" customHeight="1" x14ac:dyDescent="0.2">
      <c r="A716" s="26"/>
      <c r="B716" s="206"/>
      <c r="C716" s="206"/>
      <c r="D716" s="206"/>
      <c r="E716" s="358">
        <v>2.6</v>
      </c>
      <c r="F716" s="553" t="s">
        <v>508</v>
      </c>
      <c r="G716" s="554"/>
      <c r="H716" s="554"/>
      <c r="I716" s="555"/>
      <c r="J716" s="423">
        <v>8.36</v>
      </c>
      <c r="K716" s="424"/>
      <c r="L716" s="206"/>
      <c r="M716" s="318"/>
      <c r="N716" s="206"/>
      <c r="O716" s="206"/>
      <c r="P716" s="206"/>
    </row>
    <row r="717" spans="1:16" ht="15.95" customHeight="1" x14ac:dyDescent="0.2">
      <c r="A717" s="26"/>
      <c r="B717" s="169"/>
      <c r="C717" s="169"/>
      <c r="D717" s="169"/>
      <c r="E717" s="574" t="s">
        <v>518</v>
      </c>
      <c r="F717" s="575"/>
      <c r="G717" s="575"/>
      <c r="H717" s="575"/>
      <c r="I717" s="575"/>
      <c r="J717" s="575"/>
      <c r="K717" s="576"/>
      <c r="L717" s="556">
        <v>0</v>
      </c>
      <c r="M717" s="424"/>
      <c r="N717" s="169"/>
      <c r="O717" s="169"/>
      <c r="P717" s="169"/>
    </row>
    <row r="718" spans="1:16" ht="15.95" customHeight="1" x14ac:dyDescent="0.2">
      <c r="A718" s="26"/>
      <c r="B718" s="169"/>
      <c r="C718" s="169"/>
      <c r="D718" s="169"/>
      <c r="E718" s="574" t="s">
        <v>522</v>
      </c>
      <c r="F718" s="575"/>
      <c r="G718" s="575"/>
      <c r="H718" s="575"/>
      <c r="I718" s="575"/>
      <c r="J718" s="575"/>
      <c r="K718" s="576"/>
      <c r="L718" s="551">
        <f>L714+L715-L717</f>
        <v>13561543.07</v>
      </c>
      <c r="M718" s="552"/>
      <c r="N718" s="169"/>
      <c r="O718" s="169"/>
      <c r="P718" s="169"/>
    </row>
    <row r="719" spans="1:16" ht="8.1" customHeight="1" x14ac:dyDescent="0.2">
      <c r="A719" s="26"/>
      <c r="B719" s="206"/>
      <c r="C719" s="206"/>
      <c r="D719" s="206"/>
      <c r="E719" s="214"/>
      <c r="F719" s="214"/>
      <c r="G719" s="214"/>
      <c r="H719" s="214"/>
      <c r="I719" s="73"/>
      <c r="J719" s="73"/>
      <c r="K719" s="73"/>
      <c r="L719" s="94"/>
      <c r="M719" s="94"/>
      <c r="N719" s="206"/>
      <c r="O719" s="206"/>
      <c r="P719" s="206"/>
    </row>
    <row r="720" spans="1:16" x14ac:dyDescent="0.2">
      <c r="A720" s="26"/>
      <c r="B720" s="206"/>
      <c r="C720" s="2" t="s">
        <v>461</v>
      </c>
      <c r="D720" s="206"/>
      <c r="E720" s="214"/>
      <c r="F720" s="214"/>
      <c r="G720" s="214"/>
      <c r="H720" s="214"/>
      <c r="I720" s="73"/>
      <c r="J720" s="73"/>
      <c r="K720" s="73"/>
      <c r="L720" s="94"/>
      <c r="M720" s="94"/>
      <c r="N720" s="206"/>
      <c r="O720" s="206"/>
      <c r="P720" s="206"/>
    </row>
    <row r="721" spans="1:16" ht="24" customHeight="1" x14ac:dyDescent="0.2">
      <c r="A721" s="26"/>
      <c r="B721" s="206"/>
      <c r="C721" s="433" t="s">
        <v>520</v>
      </c>
      <c r="D721" s="433"/>
      <c r="E721" s="433"/>
      <c r="F721" s="433"/>
      <c r="G721" s="433"/>
      <c r="H721" s="433"/>
      <c r="I721" s="433"/>
      <c r="J721" s="433"/>
      <c r="K721" s="433"/>
      <c r="L721" s="433"/>
      <c r="M721" s="433"/>
      <c r="N721" s="433"/>
      <c r="O721" s="433"/>
      <c r="P721" s="433"/>
    </row>
    <row r="722" spans="1:16" ht="13.9" customHeight="1" x14ac:dyDescent="0.2">
      <c r="A722" s="26"/>
      <c r="B722" s="169"/>
      <c r="C722" s="169"/>
      <c r="D722" s="169"/>
      <c r="E722" s="169"/>
      <c r="F722" s="169"/>
      <c r="G722" s="169"/>
      <c r="H722" s="169"/>
      <c r="I722" s="186"/>
      <c r="J722" s="186"/>
      <c r="K722" s="186"/>
      <c r="L722" s="169"/>
      <c r="M722" s="169"/>
      <c r="N722" s="169"/>
      <c r="O722" s="169"/>
      <c r="P722" s="169"/>
    </row>
    <row r="723" spans="1:16" ht="15.95" customHeight="1" x14ac:dyDescent="0.2">
      <c r="A723" s="26"/>
      <c r="B723" s="206"/>
      <c r="C723" s="206"/>
      <c r="D723" s="206"/>
      <c r="E723" s="577" t="s">
        <v>521</v>
      </c>
      <c r="F723" s="578"/>
      <c r="G723" s="578"/>
      <c r="H723" s="578"/>
      <c r="I723" s="578"/>
      <c r="J723" s="578"/>
      <c r="K723" s="578"/>
      <c r="L723" s="578"/>
      <c r="M723" s="579"/>
      <c r="N723" s="318"/>
      <c r="O723" s="206"/>
      <c r="P723" s="206"/>
    </row>
    <row r="724" spans="1:16" ht="15.95" customHeight="1" x14ac:dyDescent="0.2">
      <c r="A724" s="26"/>
      <c r="B724" s="206"/>
      <c r="C724" s="206"/>
      <c r="D724" s="206"/>
      <c r="E724" s="593" t="s">
        <v>510</v>
      </c>
      <c r="F724" s="594"/>
      <c r="G724" s="594"/>
      <c r="H724" s="594"/>
      <c r="I724" s="594"/>
      <c r="J724" s="594"/>
      <c r="K724" s="595"/>
      <c r="L724" s="551">
        <v>27925432</v>
      </c>
      <c r="M724" s="552"/>
      <c r="N724" s="318"/>
      <c r="O724" s="206"/>
      <c r="P724" s="206"/>
    </row>
    <row r="725" spans="1:16" ht="15.95" customHeight="1" x14ac:dyDescent="0.2">
      <c r="A725" s="26"/>
      <c r="B725" s="206"/>
      <c r="C725" s="206"/>
      <c r="D725" s="206"/>
      <c r="E725" s="574" t="s">
        <v>511</v>
      </c>
      <c r="F725" s="575"/>
      <c r="G725" s="575"/>
      <c r="H725" s="575"/>
      <c r="I725" s="575"/>
      <c r="J725" s="345"/>
      <c r="K725" s="346"/>
      <c r="L725" s="556">
        <f>+J726+J727</f>
        <v>635820.03</v>
      </c>
      <c r="M725" s="424"/>
      <c r="N725" s="318"/>
      <c r="O725" s="206"/>
      <c r="P725" s="206"/>
    </row>
    <row r="726" spans="1:16" ht="15.95" customHeight="1" x14ac:dyDescent="0.2">
      <c r="A726" s="26"/>
      <c r="B726" s="206"/>
      <c r="C726" s="206"/>
      <c r="D726" s="206"/>
      <c r="E726" s="358">
        <v>2.2999999999999998</v>
      </c>
      <c r="F726" s="553" t="s">
        <v>509</v>
      </c>
      <c r="G726" s="554"/>
      <c r="H726" s="554"/>
      <c r="I726" s="555"/>
      <c r="J726" s="477">
        <f>67880+21084</f>
        <v>88964</v>
      </c>
      <c r="K726" s="478"/>
      <c r="L726" s="206"/>
      <c r="M726" s="318"/>
      <c r="N726" s="318"/>
      <c r="O726" s="206"/>
      <c r="P726" s="206"/>
    </row>
    <row r="727" spans="1:16" ht="15.95" customHeight="1" x14ac:dyDescent="0.2">
      <c r="A727" s="26"/>
      <c r="B727" s="206"/>
      <c r="C727" s="206"/>
      <c r="D727" s="206"/>
      <c r="E727" s="358">
        <v>2.6</v>
      </c>
      <c r="F727" s="553" t="s">
        <v>563</v>
      </c>
      <c r="G727" s="554"/>
      <c r="H727" s="554"/>
      <c r="I727" s="555"/>
      <c r="J727" s="477">
        <v>546856.03</v>
      </c>
      <c r="K727" s="478"/>
      <c r="L727" s="206"/>
      <c r="M727" s="318"/>
      <c r="N727" s="318"/>
      <c r="O727" s="206"/>
      <c r="P727" s="206"/>
    </row>
    <row r="728" spans="1:16" ht="15.95" customHeight="1" x14ac:dyDescent="0.2">
      <c r="A728" s="26"/>
      <c r="B728" s="206"/>
      <c r="C728" s="206"/>
      <c r="D728" s="206"/>
      <c r="E728" s="574" t="s">
        <v>512</v>
      </c>
      <c r="F728" s="575"/>
      <c r="G728" s="575"/>
      <c r="H728" s="575"/>
      <c r="I728" s="575"/>
      <c r="J728" s="575"/>
      <c r="K728" s="576"/>
      <c r="L728" s="556">
        <f>SUM(J729:K732)</f>
        <v>11009323.1</v>
      </c>
      <c r="M728" s="424"/>
      <c r="N728" s="318"/>
      <c r="O728" s="206"/>
      <c r="P728" s="206"/>
    </row>
    <row r="729" spans="1:16" ht="22.5" customHeight="1" x14ac:dyDescent="0.2">
      <c r="A729" s="26"/>
      <c r="B729" s="206"/>
      <c r="C729" s="206"/>
      <c r="D729" s="206"/>
      <c r="E729" s="358">
        <v>3.1</v>
      </c>
      <c r="F729" s="557" t="s">
        <v>513</v>
      </c>
      <c r="G729" s="558"/>
      <c r="H729" s="558"/>
      <c r="I729" s="559"/>
      <c r="J729" s="423">
        <v>86006.96</v>
      </c>
      <c r="K729" s="424"/>
      <c r="L729" s="343"/>
      <c r="M729" s="344"/>
      <c r="N729" s="318"/>
      <c r="O729" s="206"/>
      <c r="P729" s="206"/>
    </row>
    <row r="730" spans="1:16" s="392" customFormat="1" ht="15.95" customHeight="1" x14ac:dyDescent="0.2">
      <c r="A730" s="26"/>
      <c r="B730" s="206"/>
      <c r="C730" s="206"/>
      <c r="D730" s="206"/>
      <c r="E730" s="358">
        <v>3.2</v>
      </c>
      <c r="F730" s="420" t="s">
        <v>619</v>
      </c>
      <c r="G730" s="421"/>
      <c r="H730" s="421"/>
      <c r="I730" s="422"/>
      <c r="J730" s="423">
        <v>2000000</v>
      </c>
      <c r="K730" s="424"/>
      <c r="L730" s="389"/>
      <c r="M730" s="390"/>
      <c r="N730" s="318"/>
      <c r="O730" s="206"/>
      <c r="P730" s="206"/>
    </row>
    <row r="731" spans="1:16" ht="15.95" customHeight="1" x14ac:dyDescent="0.2">
      <c r="A731" s="26"/>
      <c r="B731" s="206"/>
      <c r="C731" s="206"/>
      <c r="D731" s="206"/>
      <c r="E731" s="358">
        <v>3.4</v>
      </c>
      <c r="F731" s="420" t="s">
        <v>514</v>
      </c>
      <c r="G731" s="421"/>
      <c r="H731" s="421"/>
      <c r="I731" s="422"/>
      <c r="J731" s="423">
        <v>621782.31000000006</v>
      </c>
      <c r="K731" s="424"/>
      <c r="L731" s="343"/>
      <c r="M731" s="344"/>
      <c r="N731" s="318"/>
      <c r="O731" s="206"/>
      <c r="P731" s="206"/>
    </row>
    <row r="732" spans="1:16" ht="15.95" customHeight="1" x14ac:dyDescent="0.2">
      <c r="A732" s="26"/>
      <c r="B732" s="206"/>
      <c r="C732" s="206"/>
      <c r="D732" s="206"/>
      <c r="E732" s="358">
        <v>3.7</v>
      </c>
      <c r="F732" s="560" t="s">
        <v>515</v>
      </c>
      <c r="G732" s="561"/>
      <c r="H732" s="561"/>
      <c r="I732" s="562"/>
      <c r="J732" s="572">
        <f>8300942.73+591.1</f>
        <v>8301533.8300000001</v>
      </c>
      <c r="K732" s="573"/>
      <c r="L732" s="343"/>
      <c r="M732" s="344"/>
      <c r="N732" s="318"/>
      <c r="O732" s="206"/>
      <c r="P732" s="206"/>
    </row>
    <row r="733" spans="1:16" ht="15.95" customHeight="1" x14ac:dyDescent="0.2">
      <c r="A733" s="26"/>
      <c r="B733" s="206"/>
      <c r="C733" s="206"/>
      <c r="D733" s="206"/>
      <c r="E733" s="574" t="s">
        <v>523</v>
      </c>
      <c r="F733" s="575"/>
      <c r="G733" s="575"/>
      <c r="H733" s="575"/>
      <c r="I733" s="575"/>
      <c r="J733" s="575"/>
      <c r="K733" s="576"/>
      <c r="L733" s="551">
        <f>L724-L725+L728</f>
        <v>38298935.07</v>
      </c>
      <c r="M733" s="552"/>
      <c r="N733" s="318"/>
      <c r="O733" s="206"/>
      <c r="P733" s="206"/>
    </row>
    <row r="734" spans="1:16" ht="8.1" customHeight="1" x14ac:dyDescent="0.2">
      <c r="A734" s="26"/>
      <c r="B734" s="206"/>
      <c r="C734" s="206"/>
      <c r="D734" s="206"/>
      <c r="E734" s="214"/>
      <c r="F734" s="214"/>
      <c r="G734" s="214"/>
      <c r="H734" s="214"/>
      <c r="I734" s="73"/>
      <c r="J734" s="73"/>
      <c r="K734" s="73"/>
      <c r="L734" s="206"/>
      <c r="M734" s="206"/>
      <c r="N734" s="318"/>
      <c r="O734" s="206"/>
      <c r="P734" s="206"/>
    </row>
    <row r="735" spans="1:16" ht="12" customHeight="1" x14ac:dyDescent="0.2">
      <c r="A735" s="26"/>
      <c r="B735" s="206"/>
      <c r="C735" s="2" t="s">
        <v>466</v>
      </c>
      <c r="D735" s="206"/>
      <c r="E735" s="206"/>
      <c r="F735" s="206"/>
      <c r="G735" s="206"/>
      <c r="H735" s="206"/>
      <c r="I735" s="206"/>
      <c r="J735" s="206"/>
      <c r="K735" s="206"/>
      <c r="L735" s="206"/>
      <c r="M735" s="362"/>
      <c r="N735" s="206"/>
      <c r="O735" s="206"/>
      <c r="P735" s="206"/>
    </row>
    <row r="736" spans="1:16" ht="23.25" customHeight="1" x14ac:dyDescent="0.2">
      <c r="A736" s="26"/>
      <c r="B736" s="206"/>
      <c r="C736" s="433" t="s">
        <v>630</v>
      </c>
      <c r="D736" s="433"/>
      <c r="E736" s="433"/>
      <c r="F736" s="433"/>
      <c r="G736" s="433"/>
      <c r="H736" s="433"/>
      <c r="I736" s="433"/>
      <c r="J736" s="433"/>
      <c r="K736" s="433"/>
      <c r="L736" s="433"/>
      <c r="M736" s="433"/>
      <c r="N736" s="433"/>
      <c r="O736" s="433"/>
      <c r="P736" s="433"/>
    </row>
    <row r="737" spans="1:16" ht="7.5" customHeight="1" x14ac:dyDescent="0.2">
      <c r="A737" s="26"/>
      <c r="B737" s="206"/>
      <c r="C737" s="290"/>
      <c r="D737" s="206"/>
      <c r="E737" s="206"/>
      <c r="F737" s="206"/>
      <c r="G737" s="206"/>
      <c r="H737" s="206"/>
      <c r="I737" s="206"/>
      <c r="J737" s="206"/>
      <c r="K737" s="206"/>
      <c r="L737" s="206"/>
      <c r="M737" s="206"/>
      <c r="N737" s="206"/>
      <c r="O737" s="206"/>
      <c r="P737" s="206"/>
    </row>
    <row r="738" spans="1:16" ht="12" customHeight="1" x14ac:dyDescent="0.2">
      <c r="A738" s="26"/>
      <c r="B738" s="206"/>
      <c r="C738" s="2" t="s">
        <v>462</v>
      </c>
      <c r="D738" s="206"/>
      <c r="E738" s="206"/>
      <c r="F738" s="206"/>
      <c r="G738" s="206"/>
      <c r="H738" s="206"/>
      <c r="I738" s="206"/>
      <c r="J738" s="206"/>
      <c r="K738" s="206"/>
      <c r="L738" s="206"/>
      <c r="M738" s="206"/>
      <c r="N738" s="206"/>
      <c r="O738" s="206"/>
      <c r="P738" s="206"/>
    </row>
    <row r="739" spans="1:16" ht="7.15" customHeight="1" x14ac:dyDescent="0.2">
      <c r="A739" s="26"/>
      <c r="B739" s="206"/>
      <c r="C739" s="290"/>
      <c r="D739" s="206"/>
      <c r="E739" s="206"/>
      <c r="F739" s="206"/>
      <c r="G739" s="206"/>
      <c r="H739" s="206"/>
      <c r="I739" s="206"/>
      <c r="J739" s="206"/>
      <c r="K739" s="206"/>
      <c r="L739" s="206"/>
      <c r="M739" s="206"/>
      <c r="N739" s="206"/>
      <c r="O739" s="206"/>
      <c r="P739" s="206"/>
    </row>
    <row r="740" spans="1:16" ht="158.25" customHeight="1" x14ac:dyDescent="0.2">
      <c r="A740" s="26"/>
      <c r="B740" s="206"/>
      <c r="C740" s="498" t="s">
        <v>631</v>
      </c>
      <c r="D740" s="498"/>
      <c r="E740" s="498"/>
      <c r="F740" s="498"/>
      <c r="G740" s="498"/>
      <c r="H740" s="498"/>
      <c r="I740" s="498"/>
      <c r="J740" s="498"/>
      <c r="K740" s="498"/>
      <c r="L740" s="498"/>
      <c r="M740" s="498"/>
      <c r="N740" s="498"/>
      <c r="O740" s="498"/>
      <c r="P740" s="498"/>
    </row>
    <row r="741" spans="1:16" ht="8.1" customHeight="1" x14ac:dyDescent="0.2">
      <c r="A741" s="26"/>
      <c r="B741" s="206"/>
      <c r="C741" s="206"/>
      <c r="D741" s="206"/>
      <c r="E741" s="206"/>
      <c r="F741" s="206"/>
      <c r="G741" s="206"/>
      <c r="H741" s="206"/>
      <c r="I741" s="206"/>
      <c r="J741" s="206"/>
      <c r="K741" s="206"/>
      <c r="L741" s="206"/>
      <c r="M741" s="206"/>
      <c r="N741" s="206"/>
      <c r="O741" s="206"/>
      <c r="P741" s="206"/>
    </row>
    <row r="742" spans="1:16" x14ac:dyDescent="0.2">
      <c r="A742" s="633" t="s">
        <v>401</v>
      </c>
      <c r="B742" s="633"/>
      <c r="C742" s="633"/>
      <c r="D742" s="633"/>
      <c r="E742" s="633"/>
      <c r="F742" s="633"/>
      <c r="G742" s="633"/>
      <c r="H742" s="633"/>
      <c r="I742" s="633"/>
      <c r="J742" s="633"/>
      <c r="K742" s="633"/>
      <c r="L742" s="633"/>
      <c r="M742" s="633"/>
      <c r="N742" s="633"/>
      <c r="O742" s="633"/>
      <c r="P742" s="633"/>
    </row>
    <row r="743" spans="1:16" ht="12" customHeight="1" x14ac:dyDescent="0.2">
      <c r="A743" s="2"/>
    </row>
    <row r="744" spans="1:16" ht="38.450000000000003" customHeight="1" x14ac:dyDescent="0.2">
      <c r="B744" s="150"/>
      <c r="C744" s="433" t="s">
        <v>106</v>
      </c>
      <c r="D744" s="433"/>
      <c r="E744" s="433"/>
      <c r="F744" s="433"/>
      <c r="G744" s="433"/>
      <c r="H744" s="433"/>
      <c r="I744" s="433"/>
      <c r="J744" s="433"/>
      <c r="K744" s="433"/>
      <c r="L744" s="433"/>
      <c r="M744" s="433"/>
      <c r="N744" s="433"/>
      <c r="O744" s="433"/>
      <c r="P744" s="433"/>
    </row>
    <row r="745" spans="1:16" ht="7.9" customHeight="1" x14ac:dyDescent="0.2">
      <c r="B745" s="150"/>
      <c r="C745" s="150"/>
      <c r="D745" s="150"/>
      <c r="E745" s="150"/>
      <c r="F745" s="150"/>
      <c r="G745" s="150"/>
      <c r="H745" s="150"/>
      <c r="I745" s="150"/>
      <c r="J745" s="150"/>
      <c r="K745" s="150"/>
      <c r="L745" s="150"/>
      <c r="M745" s="150"/>
      <c r="N745" s="150"/>
      <c r="O745" s="150"/>
      <c r="P745" s="150"/>
    </row>
    <row r="746" spans="1:16" x14ac:dyDescent="0.2">
      <c r="B746" s="170"/>
      <c r="C746" s="1" t="s">
        <v>10</v>
      </c>
      <c r="D746" s="170"/>
      <c r="E746" s="170"/>
      <c r="F746" s="170"/>
      <c r="G746" s="170"/>
      <c r="H746" s="170"/>
      <c r="I746" s="170"/>
      <c r="J746" s="170"/>
      <c r="K746" s="170"/>
      <c r="L746" s="170"/>
      <c r="M746" s="170"/>
      <c r="N746" s="170"/>
      <c r="O746" s="170"/>
      <c r="P746" s="170"/>
    </row>
    <row r="748" spans="1:16" ht="21" customHeight="1" x14ac:dyDescent="0.2">
      <c r="B748" s="2"/>
      <c r="C748" s="357" t="s">
        <v>403</v>
      </c>
    </row>
    <row r="749" spans="1:16" ht="6.6" customHeight="1" x14ac:dyDescent="0.2">
      <c r="C749" s="3"/>
    </row>
    <row r="750" spans="1:16" s="20" customFormat="1" ht="54.75" customHeight="1" x14ac:dyDescent="0.2">
      <c r="A750" s="6"/>
      <c r="B750" s="6"/>
      <c r="C750" s="433" t="s">
        <v>464</v>
      </c>
      <c r="D750" s="433"/>
      <c r="E750" s="433"/>
      <c r="F750" s="433"/>
      <c r="G750" s="433"/>
      <c r="H750" s="433"/>
      <c r="I750" s="433"/>
      <c r="J750" s="433"/>
      <c r="K750" s="433"/>
      <c r="L750" s="433"/>
      <c r="M750" s="433"/>
      <c r="N750" s="433"/>
      <c r="O750" s="433"/>
      <c r="P750" s="433"/>
    </row>
    <row r="751" spans="1:16" s="20" customFormat="1" ht="8.1" customHeight="1" thickBot="1" x14ac:dyDescent="0.25">
      <c r="A751" s="6"/>
      <c r="B751" s="6"/>
      <c r="C751" s="209"/>
      <c r="D751" s="208"/>
      <c r="E751" s="208"/>
      <c r="F751" s="208"/>
      <c r="G751" s="208"/>
      <c r="H751" s="208"/>
      <c r="I751" s="208"/>
      <c r="J751" s="208"/>
      <c r="K751" s="208"/>
      <c r="L751" s="208"/>
      <c r="M751" s="208"/>
      <c r="N751" s="208"/>
      <c r="O751" s="207"/>
      <c r="P751" s="207"/>
    </row>
    <row r="752" spans="1:16" s="20" customFormat="1" ht="21" customHeight="1" thickBot="1" x14ac:dyDescent="0.25">
      <c r="A752" s="6"/>
      <c r="B752" s="6"/>
      <c r="C752" s="209"/>
      <c r="D752" s="208"/>
      <c r="E752" s="208"/>
      <c r="F752" s="680" t="s">
        <v>232</v>
      </c>
      <c r="G752" s="702"/>
      <c r="H752" s="702"/>
      <c r="I752" s="702"/>
      <c r="J752" s="703"/>
      <c r="K752" s="539">
        <f>I674</f>
        <v>2025</v>
      </c>
      <c r="L752" s="540"/>
      <c r="M752" s="539">
        <f>L674</f>
        <v>2024</v>
      </c>
      <c r="N752" s="540"/>
      <c r="O752" s="207"/>
      <c r="P752" s="207"/>
    </row>
    <row r="753" spans="1:16" s="20" customFormat="1" ht="16.899999999999999" customHeight="1" thickBot="1" x14ac:dyDescent="0.25">
      <c r="A753" s="6"/>
      <c r="B753" s="6"/>
      <c r="C753" s="215"/>
      <c r="D753" s="216"/>
      <c r="E753" s="216"/>
      <c r="F753" s="236" t="s">
        <v>311</v>
      </c>
      <c r="G753" s="232"/>
      <c r="H753" s="232"/>
      <c r="I753" s="233"/>
      <c r="J753" s="233"/>
      <c r="K753" s="584"/>
      <c r="L753" s="584"/>
      <c r="M753" s="584"/>
      <c r="N753" s="616"/>
      <c r="O753" s="217"/>
      <c r="P753" s="217"/>
    </row>
    <row r="754" spans="1:16" s="20" customFormat="1" ht="13.9" customHeight="1" thickBot="1" x14ac:dyDescent="0.25">
      <c r="A754" s="6"/>
      <c r="B754" s="6"/>
      <c r="C754" s="215"/>
      <c r="D754" s="216"/>
      <c r="E754" s="216"/>
      <c r="F754" s="228" t="s">
        <v>281</v>
      </c>
      <c r="G754" s="229"/>
      <c r="H754" s="229"/>
      <c r="I754" s="230"/>
      <c r="J754" s="227"/>
      <c r="K754" s="543">
        <f>K755-K756+K757-K758+K759-K760</f>
        <v>0</v>
      </c>
      <c r="L754" s="544"/>
      <c r="M754" s="543">
        <f>M755-M756+M757-M758+M759-M760</f>
        <v>0</v>
      </c>
      <c r="N754" s="544"/>
      <c r="O754" s="217"/>
      <c r="P754" s="217"/>
    </row>
    <row r="755" spans="1:16" s="20" customFormat="1" ht="12" customHeight="1" x14ac:dyDescent="0.2">
      <c r="A755" s="6"/>
      <c r="B755" s="6"/>
      <c r="C755" s="215"/>
      <c r="D755" s="216"/>
      <c r="E755" s="216"/>
      <c r="F755" s="631" t="s">
        <v>285</v>
      </c>
      <c r="G755" s="632"/>
      <c r="H755" s="632"/>
      <c r="I755" s="632"/>
      <c r="J755" s="632"/>
      <c r="K755" s="496">
        <v>0</v>
      </c>
      <c r="L755" s="497"/>
      <c r="M755" s="496">
        <v>0</v>
      </c>
      <c r="N755" s="532"/>
      <c r="O755" s="217"/>
      <c r="P755" s="217"/>
    </row>
    <row r="756" spans="1:16" s="20" customFormat="1" ht="12" customHeight="1" x14ac:dyDescent="0.2">
      <c r="A756" s="6"/>
      <c r="B756" s="6"/>
      <c r="C756" s="215"/>
      <c r="D756" s="216"/>
      <c r="E756" s="216"/>
      <c r="F756" s="700" t="s">
        <v>286</v>
      </c>
      <c r="G756" s="701"/>
      <c r="H756" s="701"/>
      <c r="I756" s="701"/>
      <c r="J756" s="701"/>
      <c r="K756" s="496">
        <v>0</v>
      </c>
      <c r="L756" s="497"/>
      <c r="M756" s="496">
        <v>0</v>
      </c>
      <c r="N756" s="532"/>
      <c r="O756" s="217"/>
      <c r="P756" s="217"/>
    </row>
    <row r="757" spans="1:16" s="20" customFormat="1" ht="21.75" customHeight="1" x14ac:dyDescent="0.2">
      <c r="A757" s="6"/>
      <c r="B757" s="6"/>
      <c r="C757" s="215"/>
      <c r="D757" s="216"/>
      <c r="E757" s="216"/>
      <c r="F757" s="569" t="s">
        <v>287</v>
      </c>
      <c r="G757" s="570"/>
      <c r="H757" s="570"/>
      <c r="I757" s="570"/>
      <c r="J757" s="570"/>
      <c r="K757" s="496">
        <v>0</v>
      </c>
      <c r="L757" s="497"/>
      <c r="M757" s="496">
        <v>0</v>
      </c>
      <c r="N757" s="532"/>
      <c r="O757" s="217"/>
      <c r="P757" s="217"/>
    </row>
    <row r="758" spans="1:16" s="20" customFormat="1" ht="22.15" customHeight="1" x14ac:dyDescent="0.2">
      <c r="A758" s="6"/>
      <c r="B758" s="6"/>
      <c r="C758" s="215"/>
      <c r="D758" s="216"/>
      <c r="E758" s="216"/>
      <c r="F758" s="549" t="s">
        <v>288</v>
      </c>
      <c r="G758" s="550"/>
      <c r="H758" s="550"/>
      <c r="I758" s="550"/>
      <c r="J758" s="550"/>
      <c r="K758" s="496">
        <v>0</v>
      </c>
      <c r="L758" s="497"/>
      <c r="M758" s="496">
        <v>0</v>
      </c>
      <c r="N758" s="532"/>
      <c r="O758" s="217"/>
      <c r="P758" s="217"/>
    </row>
    <row r="759" spans="1:16" s="20" customFormat="1" ht="21.75" customHeight="1" x14ac:dyDescent="0.2">
      <c r="A759" s="6"/>
      <c r="B759" s="6"/>
      <c r="C759" s="215"/>
      <c r="D759" s="216"/>
      <c r="E759" s="216"/>
      <c r="F759" s="549" t="s">
        <v>289</v>
      </c>
      <c r="G759" s="550"/>
      <c r="H759" s="550"/>
      <c r="I759" s="550"/>
      <c r="J759" s="550"/>
      <c r="K759" s="496">
        <v>0</v>
      </c>
      <c r="L759" s="497"/>
      <c r="M759" s="496">
        <v>0</v>
      </c>
      <c r="N759" s="532"/>
      <c r="O759" s="217"/>
      <c r="P759" s="217"/>
    </row>
    <row r="760" spans="1:16" s="20" customFormat="1" ht="21.75" customHeight="1" x14ac:dyDescent="0.2">
      <c r="A760" s="6"/>
      <c r="B760" s="6"/>
      <c r="C760" s="215"/>
      <c r="D760" s="216"/>
      <c r="E760" s="216"/>
      <c r="F760" s="566" t="s">
        <v>290</v>
      </c>
      <c r="G760" s="567"/>
      <c r="H760" s="567"/>
      <c r="I760" s="567"/>
      <c r="J760" s="568"/>
      <c r="K760" s="496">
        <v>0</v>
      </c>
      <c r="L760" s="497"/>
      <c r="M760" s="496">
        <v>0</v>
      </c>
      <c r="N760" s="532"/>
      <c r="O760" s="217"/>
      <c r="P760" s="217"/>
    </row>
    <row r="761" spans="1:16" s="20" customFormat="1" ht="12" customHeight="1" thickBot="1" x14ac:dyDescent="0.25">
      <c r="A761" s="392"/>
      <c r="B761" s="392"/>
      <c r="C761" s="388"/>
      <c r="D761" s="393"/>
      <c r="E761" s="393"/>
      <c r="F761" s="404"/>
      <c r="G761" s="405"/>
      <c r="H761" s="405"/>
      <c r="I761" s="405"/>
      <c r="J761" s="405"/>
      <c r="K761" s="406"/>
      <c r="L761" s="406"/>
      <c r="M761" s="406"/>
      <c r="N761" s="407"/>
      <c r="O761" s="394"/>
      <c r="P761" s="394"/>
    </row>
    <row r="762" spans="1:16" s="20" customFormat="1" ht="13.9" customHeight="1" thickBot="1" x14ac:dyDescent="0.25">
      <c r="A762" s="6"/>
      <c r="B762" s="6"/>
      <c r="C762" s="215"/>
      <c r="D762" s="216"/>
      <c r="E762" s="216"/>
      <c r="F762" s="228" t="s">
        <v>282</v>
      </c>
      <c r="G762" s="229"/>
      <c r="H762" s="229"/>
      <c r="I762" s="230"/>
      <c r="J762" s="227"/>
      <c r="K762" s="543">
        <f>K763-K764+K765-K766+K767-K768</f>
        <v>0</v>
      </c>
      <c r="L762" s="544"/>
      <c r="M762" s="543">
        <f>M763-M764+M765-M766+M767-M768</f>
        <v>0</v>
      </c>
      <c r="N762" s="544"/>
      <c r="O762" s="217"/>
      <c r="P762" s="217"/>
    </row>
    <row r="763" spans="1:16" s="20" customFormat="1" ht="21.75" customHeight="1" x14ac:dyDescent="0.2">
      <c r="A763" s="6"/>
      <c r="B763" s="6"/>
      <c r="C763" s="215"/>
      <c r="D763" s="216"/>
      <c r="E763" s="216"/>
      <c r="F763" s="580" t="s">
        <v>291</v>
      </c>
      <c r="G763" s="581"/>
      <c r="H763" s="581"/>
      <c r="I763" s="581"/>
      <c r="J763" s="581"/>
      <c r="K763" s="496">
        <v>0</v>
      </c>
      <c r="L763" s="497"/>
      <c r="M763" s="496">
        <v>0</v>
      </c>
      <c r="N763" s="532"/>
      <c r="O763" s="217"/>
      <c r="P763" s="217"/>
    </row>
    <row r="764" spans="1:16" s="20" customFormat="1" ht="21.75" customHeight="1" x14ac:dyDescent="0.2">
      <c r="A764" s="6"/>
      <c r="B764" s="6"/>
      <c r="C764" s="215"/>
      <c r="D764" s="216"/>
      <c r="E764" s="216"/>
      <c r="F764" s="494" t="s">
        <v>292</v>
      </c>
      <c r="G764" s="495"/>
      <c r="H764" s="495"/>
      <c r="I764" s="495"/>
      <c r="J764" s="495"/>
      <c r="K764" s="496">
        <v>0</v>
      </c>
      <c r="L764" s="497"/>
      <c r="M764" s="496">
        <v>0</v>
      </c>
      <c r="N764" s="532"/>
      <c r="O764" s="217"/>
      <c r="P764" s="217"/>
    </row>
    <row r="765" spans="1:16" s="20" customFormat="1" ht="21.75" customHeight="1" x14ac:dyDescent="0.2">
      <c r="A765" s="6"/>
      <c r="B765" s="6"/>
      <c r="C765" s="215"/>
      <c r="D765" s="216"/>
      <c r="E765" s="216"/>
      <c r="F765" s="494" t="s">
        <v>293</v>
      </c>
      <c r="G765" s="495"/>
      <c r="H765" s="495"/>
      <c r="I765" s="495"/>
      <c r="J765" s="495"/>
      <c r="K765" s="496">
        <v>0</v>
      </c>
      <c r="L765" s="497"/>
      <c r="M765" s="496">
        <v>0</v>
      </c>
      <c r="N765" s="532"/>
      <c r="O765" s="217"/>
      <c r="P765" s="217"/>
    </row>
    <row r="766" spans="1:16" s="20" customFormat="1" ht="21.75" customHeight="1" x14ac:dyDescent="0.2">
      <c r="A766" s="6"/>
      <c r="B766" s="6"/>
      <c r="C766" s="215"/>
      <c r="D766" s="216"/>
      <c r="E766" s="216"/>
      <c r="F766" s="494" t="s">
        <v>294</v>
      </c>
      <c r="G766" s="495"/>
      <c r="H766" s="495"/>
      <c r="I766" s="495"/>
      <c r="J766" s="495"/>
      <c r="K766" s="496">
        <v>0</v>
      </c>
      <c r="L766" s="497"/>
      <c r="M766" s="496">
        <v>0</v>
      </c>
      <c r="N766" s="532"/>
      <c r="O766" s="217"/>
      <c r="P766" s="217"/>
    </row>
    <row r="767" spans="1:16" s="20" customFormat="1" ht="21.75" customHeight="1" x14ac:dyDescent="0.2">
      <c r="A767" s="6"/>
      <c r="B767" s="6"/>
      <c r="C767" s="215"/>
      <c r="D767" s="216"/>
      <c r="E767" s="216"/>
      <c r="F767" s="494" t="s">
        <v>295</v>
      </c>
      <c r="G767" s="495"/>
      <c r="H767" s="495"/>
      <c r="I767" s="495"/>
      <c r="J767" s="495"/>
      <c r="K767" s="496">
        <v>0</v>
      </c>
      <c r="L767" s="497"/>
      <c r="M767" s="496">
        <v>0</v>
      </c>
      <c r="N767" s="532"/>
      <c r="O767" s="217"/>
      <c r="P767" s="217"/>
    </row>
    <row r="768" spans="1:16" s="20" customFormat="1" ht="21.75" customHeight="1" x14ac:dyDescent="0.2">
      <c r="A768" s="6"/>
      <c r="B768" s="6"/>
      <c r="C768" s="215"/>
      <c r="D768" s="216"/>
      <c r="E768" s="216"/>
      <c r="F768" s="494" t="s">
        <v>296</v>
      </c>
      <c r="G768" s="495"/>
      <c r="H768" s="495"/>
      <c r="I768" s="495"/>
      <c r="J768" s="495"/>
      <c r="K768" s="496">
        <v>0</v>
      </c>
      <c r="L768" s="497"/>
      <c r="M768" s="496">
        <v>0</v>
      </c>
      <c r="N768" s="532"/>
      <c r="O768" s="217"/>
      <c r="P768" s="217"/>
    </row>
    <row r="769" spans="1:16" s="20" customFormat="1" ht="12" customHeight="1" thickBot="1" x14ac:dyDescent="0.25">
      <c r="A769" s="6"/>
      <c r="B769" s="6"/>
      <c r="C769" s="215"/>
      <c r="D769" s="216"/>
      <c r="E769" s="216"/>
      <c r="F769" s="219"/>
      <c r="G769" s="218"/>
      <c r="H769" s="218"/>
      <c r="I769" s="224"/>
      <c r="J769" s="224"/>
      <c r="K769" s="542"/>
      <c r="L769" s="542"/>
      <c r="M769" s="542"/>
      <c r="N769" s="571"/>
      <c r="O769" s="217"/>
      <c r="P769" s="217"/>
    </row>
    <row r="770" spans="1:16" s="20" customFormat="1" ht="13.9" customHeight="1" thickBot="1" x14ac:dyDescent="0.25">
      <c r="A770" s="6"/>
      <c r="B770" s="6"/>
      <c r="C770" s="215"/>
      <c r="D770" s="216"/>
      <c r="E770" s="216"/>
      <c r="F770" s="228" t="s">
        <v>283</v>
      </c>
      <c r="G770" s="229"/>
      <c r="H770" s="229"/>
      <c r="I770" s="230"/>
      <c r="J770" s="227"/>
      <c r="K770" s="543">
        <f>K771-K772+K773-K774+K775-K776</f>
        <v>0</v>
      </c>
      <c r="L770" s="544"/>
      <c r="M770" s="543">
        <f>M771-M772+M773-M774+M775-M776</f>
        <v>0</v>
      </c>
      <c r="N770" s="544"/>
      <c r="O770" s="217"/>
      <c r="P770" s="217"/>
    </row>
    <row r="771" spans="1:16" s="20" customFormat="1" ht="12" customHeight="1" x14ac:dyDescent="0.2">
      <c r="A771" s="6"/>
      <c r="B771" s="6"/>
      <c r="C771" s="215"/>
      <c r="D771" s="216"/>
      <c r="E771" s="216"/>
      <c r="F771" s="537" t="s">
        <v>297</v>
      </c>
      <c r="G771" s="538"/>
      <c r="H771" s="538"/>
      <c r="I771" s="538"/>
      <c r="J771" s="538"/>
      <c r="K771" s="496">
        <v>0</v>
      </c>
      <c r="L771" s="497"/>
      <c r="M771" s="496">
        <v>0</v>
      </c>
      <c r="N771" s="532"/>
      <c r="O771" s="217"/>
      <c r="P771" s="217"/>
    </row>
    <row r="772" spans="1:16" s="20" customFormat="1" ht="12" customHeight="1" x14ac:dyDescent="0.2">
      <c r="A772" s="6"/>
      <c r="B772" s="6"/>
      <c r="C772" s="215"/>
      <c r="D772" s="216"/>
      <c r="E772" s="216"/>
      <c r="F772" s="492" t="s">
        <v>298</v>
      </c>
      <c r="G772" s="493"/>
      <c r="H772" s="493"/>
      <c r="I772" s="493"/>
      <c r="J772" s="493"/>
      <c r="K772" s="496">
        <v>0</v>
      </c>
      <c r="L772" s="497"/>
      <c r="M772" s="496">
        <v>0</v>
      </c>
      <c r="N772" s="532"/>
      <c r="O772" s="217"/>
      <c r="P772" s="217"/>
    </row>
    <row r="773" spans="1:16" s="20" customFormat="1" ht="12" customHeight="1" x14ac:dyDescent="0.2">
      <c r="A773" s="6"/>
      <c r="B773" s="6"/>
      <c r="C773" s="215"/>
      <c r="D773" s="216"/>
      <c r="E773" s="216"/>
      <c r="F773" s="492" t="s">
        <v>299</v>
      </c>
      <c r="G773" s="493"/>
      <c r="H773" s="493"/>
      <c r="I773" s="493"/>
      <c r="J773" s="493"/>
      <c r="K773" s="496">
        <v>17400000</v>
      </c>
      <c r="L773" s="497"/>
      <c r="M773" s="496">
        <v>15600000</v>
      </c>
      <c r="N773" s="532"/>
      <c r="O773" s="217"/>
      <c r="P773" s="217"/>
    </row>
    <row r="774" spans="1:16" s="20" customFormat="1" ht="12" customHeight="1" x14ac:dyDescent="0.2">
      <c r="A774" s="6"/>
      <c r="B774" s="6"/>
      <c r="C774" s="215"/>
      <c r="D774" s="216"/>
      <c r="E774" s="216"/>
      <c r="F774" s="492" t="s">
        <v>300</v>
      </c>
      <c r="G774" s="493"/>
      <c r="H774" s="493"/>
      <c r="I774" s="493"/>
      <c r="J774" s="493"/>
      <c r="K774" s="496">
        <v>17400000</v>
      </c>
      <c r="L774" s="497"/>
      <c r="M774" s="496">
        <v>15600000</v>
      </c>
      <c r="N774" s="532"/>
      <c r="O774" s="217"/>
      <c r="P774" s="217"/>
    </row>
    <row r="775" spans="1:16" s="20" customFormat="1" ht="21.75" customHeight="1" x14ac:dyDescent="0.2">
      <c r="A775" s="6"/>
      <c r="B775" s="6"/>
      <c r="C775" s="215"/>
      <c r="D775" s="216"/>
      <c r="E775" s="216"/>
      <c r="F775" s="494" t="s">
        <v>301</v>
      </c>
      <c r="G775" s="495"/>
      <c r="H775" s="495"/>
      <c r="I775" s="495"/>
      <c r="J775" s="495"/>
      <c r="K775" s="496">
        <v>0</v>
      </c>
      <c r="L775" s="497"/>
      <c r="M775" s="496">
        <v>0</v>
      </c>
      <c r="N775" s="532"/>
      <c r="O775" s="217"/>
      <c r="P775" s="217"/>
    </row>
    <row r="776" spans="1:16" s="20" customFormat="1" ht="21.75" customHeight="1" x14ac:dyDescent="0.2">
      <c r="A776" s="6"/>
      <c r="B776" s="6"/>
      <c r="C776" s="215"/>
      <c r="D776" s="216"/>
      <c r="E776" s="216"/>
      <c r="F776" s="494" t="s">
        <v>302</v>
      </c>
      <c r="G776" s="495"/>
      <c r="H776" s="495"/>
      <c r="I776" s="495"/>
      <c r="J776" s="495"/>
      <c r="K776" s="496">
        <v>0</v>
      </c>
      <c r="L776" s="497"/>
      <c r="M776" s="496">
        <v>0</v>
      </c>
      <c r="N776" s="532"/>
      <c r="O776" s="217"/>
      <c r="P776" s="217"/>
    </row>
    <row r="777" spans="1:16" s="20" customFormat="1" ht="12" customHeight="1" thickBot="1" x14ac:dyDescent="0.25">
      <c r="A777" s="6"/>
      <c r="B777" s="6"/>
      <c r="C777" s="215"/>
      <c r="D777" s="216"/>
      <c r="E777" s="216"/>
      <c r="F777" s="219"/>
      <c r="G777" s="218"/>
      <c r="H777" s="218"/>
      <c r="I777" s="224"/>
      <c r="J777" s="224"/>
      <c r="K777" s="542"/>
      <c r="L777" s="542"/>
      <c r="M777" s="542"/>
      <c r="N777" s="571"/>
      <c r="O777" s="217"/>
      <c r="P777" s="217"/>
    </row>
    <row r="778" spans="1:16" s="20" customFormat="1" ht="13.5" customHeight="1" thickBot="1" x14ac:dyDescent="0.25">
      <c r="A778" s="6"/>
      <c r="B778" s="6"/>
      <c r="C778" s="215"/>
      <c r="D778" s="216"/>
      <c r="E778" s="216"/>
      <c r="F778" s="228" t="s">
        <v>278</v>
      </c>
      <c r="G778" s="229"/>
      <c r="H778" s="229"/>
      <c r="I778" s="230"/>
      <c r="J778" s="227"/>
      <c r="K778" s="543">
        <f>K779-K780</f>
        <v>0</v>
      </c>
      <c r="L778" s="544"/>
      <c r="M778" s="543">
        <f>M779-M780</f>
        <v>0</v>
      </c>
      <c r="N778" s="544"/>
      <c r="O778" s="217"/>
      <c r="P778" s="217"/>
    </row>
    <row r="779" spans="1:16" s="20" customFormat="1" ht="12" customHeight="1" x14ac:dyDescent="0.2">
      <c r="A779" s="6"/>
      <c r="B779" s="6"/>
      <c r="C779" s="215"/>
      <c r="D779" s="216"/>
      <c r="E779" s="216"/>
      <c r="F779" s="537" t="s">
        <v>280</v>
      </c>
      <c r="G779" s="538"/>
      <c r="H779" s="538"/>
      <c r="I779" s="538"/>
      <c r="J779" s="538"/>
      <c r="K779" s="545">
        <v>14106673.119999999</v>
      </c>
      <c r="L779" s="545"/>
      <c r="M779" s="545">
        <v>46478873.659999996</v>
      </c>
      <c r="N779" s="617"/>
      <c r="O779" s="217"/>
      <c r="P779" s="217"/>
    </row>
    <row r="780" spans="1:16" s="20" customFormat="1" ht="12" customHeight="1" x14ac:dyDescent="0.2">
      <c r="A780" s="6"/>
      <c r="B780" s="6"/>
      <c r="C780" s="215"/>
      <c r="D780" s="216"/>
      <c r="E780" s="216"/>
      <c r="F780" s="546" t="s">
        <v>303</v>
      </c>
      <c r="G780" s="547"/>
      <c r="H780" s="547"/>
      <c r="I780" s="547"/>
      <c r="J780" s="547"/>
      <c r="K780" s="545">
        <f>K779</f>
        <v>14106673.119999999</v>
      </c>
      <c r="L780" s="545"/>
      <c r="M780" s="545">
        <v>46478873.659999996</v>
      </c>
      <c r="N780" s="617"/>
      <c r="O780" s="217"/>
      <c r="P780" s="217"/>
    </row>
    <row r="781" spans="1:16" s="20" customFormat="1" ht="12" customHeight="1" thickBot="1" x14ac:dyDescent="0.25">
      <c r="A781" s="6"/>
      <c r="B781" s="6"/>
      <c r="C781" s="215"/>
      <c r="D781" s="216"/>
      <c r="E781" s="216"/>
      <c r="F781" s="219"/>
      <c r="G781" s="218"/>
      <c r="H781" s="218"/>
      <c r="I781" s="224"/>
      <c r="J781" s="224"/>
      <c r="K781" s="542"/>
      <c r="L781" s="542"/>
      <c r="M781" s="542"/>
      <c r="N781" s="571"/>
      <c r="O781" s="217"/>
      <c r="P781" s="217"/>
    </row>
    <row r="782" spans="1:16" s="20" customFormat="1" ht="13.5" customHeight="1" thickBot="1" x14ac:dyDescent="0.25">
      <c r="A782" s="6"/>
      <c r="B782" s="6"/>
      <c r="C782" s="215"/>
      <c r="D782" s="216"/>
      <c r="E782" s="216"/>
      <c r="F782" s="626" t="s">
        <v>310</v>
      </c>
      <c r="G782" s="627"/>
      <c r="H782" s="627"/>
      <c r="I782" s="627"/>
      <c r="J782" s="628"/>
      <c r="K782" s="543">
        <f>K783-K784</f>
        <v>0</v>
      </c>
      <c r="L782" s="544"/>
      <c r="M782" s="543">
        <f>M783-M784</f>
        <v>0</v>
      </c>
      <c r="N782" s="544"/>
      <c r="O782" s="217"/>
      <c r="P782" s="217"/>
    </row>
    <row r="783" spans="1:16" s="20" customFormat="1" ht="21.75" customHeight="1" x14ac:dyDescent="0.2">
      <c r="A783" s="6"/>
      <c r="B783" s="6"/>
      <c r="C783" s="215"/>
      <c r="D783" s="216"/>
      <c r="E783" s="216"/>
      <c r="F783" s="580" t="s">
        <v>304</v>
      </c>
      <c r="G783" s="581"/>
      <c r="H783" s="581"/>
      <c r="I783" s="581"/>
      <c r="J783" s="581"/>
      <c r="K783" s="533">
        <v>0</v>
      </c>
      <c r="L783" s="533"/>
      <c r="M783" s="533">
        <v>0</v>
      </c>
      <c r="N783" s="534"/>
      <c r="O783" s="217"/>
      <c r="P783" s="217"/>
    </row>
    <row r="784" spans="1:16" s="20" customFormat="1" ht="21.75" customHeight="1" x14ac:dyDescent="0.2">
      <c r="A784" s="6"/>
      <c r="B784" s="6"/>
      <c r="C784" s="215"/>
      <c r="D784" s="216"/>
      <c r="E784" s="216"/>
      <c r="F784" s="535" t="s">
        <v>305</v>
      </c>
      <c r="G784" s="536"/>
      <c r="H784" s="536"/>
      <c r="I784" s="536"/>
      <c r="J784" s="536"/>
      <c r="K784" s="533">
        <v>0</v>
      </c>
      <c r="L784" s="533"/>
      <c r="M784" s="533">
        <v>0</v>
      </c>
      <c r="N784" s="534"/>
      <c r="O784" s="217"/>
      <c r="P784" s="217"/>
    </row>
    <row r="785" spans="1:16" s="20" customFormat="1" ht="12" customHeight="1" thickBot="1" x14ac:dyDescent="0.25">
      <c r="A785" s="6"/>
      <c r="B785" s="6"/>
      <c r="C785" s="215"/>
      <c r="D785" s="216"/>
      <c r="E785" s="216"/>
      <c r="F785" s="219"/>
      <c r="G785" s="218"/>
      <c r="H785" s="218"/>
      <c r="I785" s="224"/>
      <c r="J785" s="224"/>
      <c r="K785" s="542"/>
      <c r="L785" s="542"/>
      <c r="M785" s="542"/>
      <c r="N785" s="571"/>
      <c r="O785" s="217"/>
      <c r="P785" s="217"/>
    </row>
    <row r="786" spans="1:16" s="20" customFormat="1" ht="13.5" customHeight="1" x14ac:dyDescent="0.2">
      <c r="A786" s="6"/>
      <c r="B786" s="6"/>
      <c r="C786" s="215"/>
      <c r="D786" s="216"/>
      <c r="E786" s="216"/>
      <c r="F786" s="228" t="s">
        <v>284</v>
      </c>
      <c r="G786" s="231"/>
      <c r="H786" s="231"/>
      <c r="I786" s="225"/>
      <c r="J786" s="226"/>
      <c r="K786" s="543">
        <f>K787-K788+K789-K790</f>
        <v>0</v>
      </c>
      <c r="L786" s="544"/>
      <c r="M786" s="543">
        <f>M787-M788+M789-M790</f>
        <v>0</v>
      </c>
      <c r="N786" s="544"/>
      <c r="O786" s="217"/>
      <c r="P786" s="217"/>
    </row>
    <row r="787" spans="1:16" s="20" customFormat="1" ht="12" customHeight="1" x14ac:dyDescent="0.2">
      <c r="A787" s="6"/>
      <c r="B787" s="6"/>
      <c r="C787" s="215"/>
      <c r="D787" s="216"/>
      <c r="E787" s="216"/>
      <c r="F787" s="537" t="s">
        <v>306</v>
      </c>
      <c r="G787" s="538"/>
      <c r="H787" s="538"/>
      <c r="I787" s="538"/>
      <c r="J787" s="538"/>
      <c r="K787" s="533">
        <v>0</v>
      </c>
      <c r="L787" s="533"/>
      <c r="M787" s="533">
        <v>0</v>
      </c>
      <c r="N787" s="534"/>
      <c r="O787" s="217"/>
      <c r="P787" s="217"/>
    </row>
    <row r="788" spans="1:16" s="20" customFormat="1" ht="12" customHeight="1" x14ac:dyDescent="0.2">
      <c r="A788" s="6"/>
      <c r="B788" s="6"/>
      <c r="C788" s="215"/>
      <c r="D788" s="216"/>
      <c r="E788" s="216"/>
      <c r="F788" s="546" t="s">
        <v>307</v>
      </c>
      <c r="G788" s="547"/>
      <c r="H788" s="547"/>
      <c r="I788" s="547"/>
      <c r="J788" s="547"/>
      <c r="K788" s="533">
        <v>0</v>
      </c>
      <c r="L788" s="533"/>
      <c r="M788" s="533">
        <v>0</v>
      </c>
      <c r="N788" s="534"/>
      <c r="O788" s="217"/>
      <c r="P788" s="217"/>
    </row>
    <row r="789" spans="1:16" s="20" customFormat="1" ht="12" customHeight="1" x14ac:dyDescent="0.2">
      <c r="A789" s="6"/>
      <c r="B789" s="6"/>
      <c r="C789" s="215"/>
      <c r="D789" s="216"/>
      <c r="E789" s="216"/>
      <c r="F789" s="492" t="s">
        <v>308</v>
      </c>
      <c r="G789" s="493"/>
      <c r="H789" s="493"/>
      <c r="I789" s="493"/>
      <c r="J789" s="493"/>
      <c r="K789" s="533">
        <v>0</v>
      </c>
      <c r="L789" s="533"/>
      <c r="M789" s="533">
        <v>0</v>
      </c>
      <c r="N789" s="534"/>
      <c r="O789" s="217"/>
      <c r="P789" s="217"/>
    </row>
    <row r="790" spans="1:16" s="20" customFormat="1" ht="12" customHeight="1" x14ac:dyDescent="0.2">
      <c r="A790" s="6"/>
      <c r="B790" s="6"/>
      <c r="C790" s="215"/>
      <c r="D790" s="216"/>
      <c r="E790" s="216"/>
      <c r="F790" s="492" t="s">
        <v>309</v>
      </c>
      <c r="G790" s="493"/>
      <c r="H790" s="493"/>
      <c r="I790" s="493"/>
      <c r="J790" s="493"/>
      <c r="K790" s="533">
        <v>0</v>
      </c>
      <c r="L790" s="533"/>
      <c r="M790" s="533">
        <v>0</v>
      </c>
      <c r="N790" s="534"/>
      <c r="O790" s="217"/>
      <c r="P790" s="217"/>
    </row>
    <row r="791" spans="1:16" s="20" customFormat="1" ht="12" customHeight="1" thickBot="1" x14ac:dyDescent="0.25">
      <c r="A791" s="6"/>
      <c r="B791" s="6"/>
      <c r="C791" s="6"/>
      <c r="D791" s="6"/>
      <c r="E791" s="6"/>
      <c r="F791" s="234"/>
      <c r="G791" s="70"/>
      <c r="H791" s="70"/>
      <c r="I791" s="70"/>
      <c r="J791" s="70"/>
      <c r="K791" s="70"/>
      <c r="L791" s="70"/>
      <c r="M791" s="70"/>
      <c r="N791" s="235"/>
      <c r="O791" s="6"/>
      <c r="P791" s="6"/>
    </row>
    <row r="792" spans="1:16" s="20" customFormat="1" ht="6.6" customHeight="1" x14ac:dyDescent="0.2">
      <c r="A792" s="6"/>
      <c r="B792" s="6"/>
      <c r="C792" s="6"/>
      <c r="D792" s="6"/>
      <c r="E792" s="6"/>
      <c r="F792" s="6"/>
      <c r="G792" s="6"/>
      <c r="H792" s="6"/>
      <c r="I792" s="6"/>
      <c r="J792" s="6"/>
      <c r="K792" s="6"/>
      <c r="L792" s="6"/>
      <c r="M792" s="6"/>
      <c r="N792" s="6"/>
      <c r="O792" s="6"/>
      <c r="P792" s="6"/>
    </row>
    <row r="793" spans="1:16" s="20" customFormat="1" ht="6.6" customHeight="1" x14ac:dyDescent="0.2">
      <c r="A793" s="6"/>
      <c r="B793" s="6"/>
      <c r="C793" s="6"/>
      <c r="D793" s="6"/>
      <c r="E793" s="6"/>
      <c r="F793" s="6"/>
      <c r="G793" s="6"/>
      <c r="H793" s="6"/>
      <c r="I793" s="6"/>
      <c r="J793" s="6"/>
      <c r="K793" s="6"/>
      <c r="L793" s="6"/>
      <c r="M793" s="6"/>
      <c r="N793" s="6"/>
      <c r="O793" s="6"/>
      <c r="P793" s="6"/>
    </row>
    <row r="794" spans="1:16" s="20" customFormat="1" ht="7.9" customHeight="1" x14ac:dyDescent="0.2">
      <c r="A794" s="6"/>
      <c r="B794" s="6"/>
      <c r="C794" s="6"/>
      <c r="D794" s="6"/>
      <c r="E794" s="6"/>
      <c r="F794" s="6"/>
      <c r="G794" s="6"/>
      <c r="H794" s="6"/>
      <c r="I794" s="6"/>
      <c r="J794" s="6"/>
      <c r="K794" s="6"/>
      <c r="L794" s="6"/>
      <c r="M794" s="6"/>
      <c r="N794" s="6"/>
      <c r="O794" s="6"/>
      <c r="P794" s="6"/>
    </row>
    <row r="795" spans="1:16" x14ac:dyDescent="0.2">
      <c r="C795" s="2" t="s">
        <v>465</v>
      </c>
    </row>
    <row r="796" spans="1:16" ht="7.9" customHeight="1" x14ac:dyDescent="0.2">
      <c r="C796" s="2"/>
    </row>
    <row r="797" spans="1:16" s="20" customFormat="1" x14ac:dyDescent="0.2">
      <c r="A797" s="6"/>
      <c r="B797" s="6"/>
      <c r="C797" s="469" t="s">
        <v>404</v>
      </c>
      <c r="D797" s="634"/>
      <c r="E797" s="634"/>
      <c r="F797" s="634"/>
      <c r="G797" s="634"/>
      <c r="H797" s="634"/>
      <c r="I797" s="634"/>
      <c r="J797" s="634"/>
      <c r="K797" s="634"/>
      <c r="L797" s="634"/>
      <c r="M797" s="634"/>
      <c r="N797" s="634"/>
      <c r="O797" s="635"/>
      <c r="P797" s="635"/>
    </row>
    <row r="798" spans="1:16" s="20" customFormat="1" ht="7.9" customHeight="1" thickBot="1" x14ac:dyDescent="0.25">
      <c r="A798" s="6"/>
      <c r="B798" s="6"/>
      <c r="C798" s="215"/>
      <c r="D798" s="216"/>
      <c r="E798" s="216"/>
      <c r="F798" s="216"/>
      <c r="G798" s="216"/>
      <c r="H798" s="216"/>
      <c r="I798" s="216"/>
      <c r="J798" s="216"/>
      <c r="K798" s="216"/>
      <c r="L798" s="216"/>
      <c r="M798" s="216"/>
      <c r="N798" s="216"/>
      <c r="O798" s="217"/>
      <c r="P798" s="217"/>
    </row>
    <row r="799" spans="1:16" s="20" customFormat="1" ht="12.75" thickBot="1" x14ac:dyDescent="0.25">
      <c r="A799" s="6"/>
      <c r="B799" s="6"/>
      <c r="C799" s="215"/>
      <c r="D799" s="216"/>
      <c r="E799" s="216"/>
      <c r="F799" s="680" t="s">
        <v>232</v>
      </c>
      <c r="G799" s="702"/>
      <c r="H799" s="702"/>
      <c r="I799" s="702"/>
      <c r="J799" s="703"/>
      <c r="K799" s="539">
        <f>K752</f>
        <v>2025</v>
      </c>
      <c r="L799" s="540"/>
      <c r="M799" s="539">
        <f>M752</f>
        <v>2024</v>
      </c>
      <c r="N799" s="540"/>
      <c r="O799" s="217"/>
      <c r="P799" s="217"/>
    </row>
    <row r="800" spans="1:16" s="20" customFormat="1" ht="16.5" customHeight="1" thickBot="1" x14ac:dyDescent="0.25">
      <c r="A800" s="6"/>
      <c r="B800" s="6"/>
      <c r="C800" s="215"/>
      <c r="D800" s="216"/>
      <c r="E800" s="216"/>
      <c r="F800" s="236" t="s">
        <v>312</v>
      </c>
      <c r="G800" s="232"/>
      <c r="H800" s="232"/>
      <c r="I800" s="233"/>
      <c r="J800" s="233"/>
      <c r="K800" s="584"/>
      <c r="L800" s="584"/>
      <c r="M800" s="584"/>
      <c r="N800" s="616"/>
      <c r="O800" s="217"/>
      <c r="P800" s="217"/>
    </row>
    <row r="801" spans="1:16" s="20" customFormat="1" ht="13.9" customHeight="1" thickBot="1" x14ac:dyDescent="0.25">
      <c r="A801" s="6"/>
      <c r="B801" s="6"/>
      <c r="C801" s="215"/>
      <c r="D801" s="216"/>
      <c r="E801" s="216"/>
      <c r="F801" s="636" t="s">
        <v>313</v>
      </c>
      <c r="G801" s="637"/>
      <c r="H801" s="637"/>
      <c r="I801" s="637"/>
      <c r="J801" s="637"/>
      <c r="K801" s="637"/>
      <c r="L801" s="637"/>
      <c r="M801" s="637"/>
      <c r="N801" s="638"/>
      <c r="O801" s="217"/>
      <c r="P801" s="217"/>
    </row>
    <row r="802" spans="1:16" s="20" customFormat="1" ht="12" customHeight="1" x14ac:dyDescent="0.2">
      <c r="A802" s="6"/>
      <c r="B802" s="6"/>
      <c r="C802" s="215"/>
      <c r="D802" s="216"/>
      <c r="E802" s="216"/>
      <c r="F802" s="631" t="s">
        <v>314</v>
      </c>
      <c r="G802" s="632"/>
      <c r="H802" s="632"/>
      <c r="I802" s="632"/>
      <c r="J802" s="632"/>
      <c r="K802" s="496">
        <v>14452993.380000001</v>
      </c>
      <c r="L802" s="497"/>
      <c r="M802" s="639">
        <v>108000</v>
      </c>
      <c r="N802" s="640"/>
      <c r="O802" s="217"/>
      <c r="P802" s="217"/>
    </row>
    <row r="803" spans="1:16" s="20" customFormat="1" ht="12" customHeight="1" x14ac:dyDescent="0.2">
      <c r="A803" s="6"/>
      <c r="B803" s="6"/>
      <c r="C803" s="215"/>
      <c r="D803" s="216"/>
      <c r="E803" s="216"/>
      <c r="F803" s="631" t="s">
        <v>315</v>
      </c>
      <c r="G803" s="632"/>
      <c r="H803" s="632"/>
      <c r="I803" s="632"/>
      <c r="J803" s="632"/>
      <c r="K803" s="496">
        <v>18421458.670000002</v>
      </c>
      <c r="L803" s="497"/>
      <c r="M803" s="496">
        <v>250000</v>
      </c>
      <c r="N803" s="532"/>
      <c r="O803" s="217"/>
      <c r="P803" s="217"/>
    </row>
    <row r="804" spans="1:16" s="20" customFormat="1" ht="12" customHeight="1" x14ac:dyDescent="0.2">
      <c r="A804" s="6"/>
      <c r="B804" s="6"/>
      <c r="C804" s="215"/>
      <c r="D804" s="216"/>
      <c r="E804" s="216"/>
      <c r="F804" s="631" t="s">
        <v>316</v>
      </c>
      <c r="G804" s="632"/>
      <c r="H804" s="632"/>
      <c r="I804" s="632"/>
      <c r="J804" s="632"/>
      <c r="K804" s="496">
        <v>17530000</v>
      </c>
      <c r="L804" s="497"/>
      <c r="M804" s="625">
        <v>6963693.8600000003</v>
      </c>
      <c r="N804" s="532"/>
      <c r="O804" s="217"/>
      <c r="P804" s="217"/>
    </row>
    <row r="805" spans="1:16" s="20" customFormat="1" ht="12" customHeight="1" x14ac:dyDescent="0.2">
      <c r="A805" s="6"/>
      <c r="B805" s="6"/>
      <c r="C805" s="215"/>
      <c r="D805" s="216"/>
      <c r="E805" s="216"/>
      <c r="F805" s="631" t="s">
        <v>317</v>
      </c>
      <c r="G805" s="632"/>
      <c r="H805" s="632"/>
      <c r="I805" s="632"/>
      <c r="J805" s="632"/>
      <c r="K805" s="496">
        <v>13561534.710000001</v>
      </c>
      <c r="L805" s="497"/>
      <c r="M805" s="625">
        <v>6821693.8600000003</v>
      </c>
      <c r="N805" s="532"/>
      <c r="O805" s="217"/>
      <c r="P805" s="217"/>
    </row>
    <row r="806" spans="1:16" s="20" customFormat="1" ht="12" customHeight="1" thickBot="1" x14ac:dyDescent="0.25">
      <c r="A806" s="6"/>
      <c r="B806" s="6"/>
      <c r="C806" s="215"/>
      <c r="D806" s="216"/>
      <c r="E806" s="216"/>
      <c r="F806" s="631" t="s">
        <v>318</v>
      </c>
      <c r="G806" s="632"/>
      <c r="H806" s="632"/>
      <c r="I806" s="632"/>
      <c r="J806" s="632"/>
      <c r="K806" s="496">
        <f>K805</f>
        <v>13561534.710000001</v>
      </c>
      <c r="L806" s="497"/>
      <c r="M806" s="704">
        <v>6821693.8600000003</v>
      </c>
      <c r="N806" s="705"/>
      <c r="O806" s="217"/>
      <c r="P806" s="217"/>
    </row>
    <row r="807" spans="1:16" s="20" customFormat="1" ht="12" customHeight="1" thickBot="1" x14ac:dyDescent="0.25">
      <c r="A807" s="6"/>
      <c r="B807" s="6"/>
      <c r="C807" s="215"/>
      <c r="D807" s="216"/>
      <c r="E807" s="216"/>
      <c r="F807" s="237"/>
      <c r="G807" s="238"/>
      <c r="H807" s="238"/>
      <c r="I807" s="238"/>
      <c r="J807" s="238"/>
      <c r="K807" s="238"/>
      <c r="L807" s="238"/>
      <c r="M807" s="238"/>
      <c r="N807" s="239"/>
      <c r="O807" s="217"/>
      <c r="P807" s="217"/>
    </row>
    <row r="808" spans="1:16" s="20" customFormat="1" ht="13.5" customHeight="1" thickBot="1" x14ac:dyDescent="0.25">
      <c r="A808" s="6"/>
      <c r="B808" s="6"/>
      <c r="C808" s="215"/>
      <c r="D808" s="216"/>
      <c r="E808" s="216"/>
      <c r="F808" s="636" t="s">
        <v>319</v>
      </c>
      <c r="G808" s="637"/>
      <c r="H808" s="637"/>
      <c r="I808" s="637"/>
      <c r="J808" s="637"/>
      <c r="K808" s="637"/>
      <c r="L808" s="637"/>
      <c r="M808" s="637"/>
      <c r="N808" s="638"/>
      <c r="O808" s="217"/>
      <c r="P808" s="217"/>
    </row>
    <row r="809" spans="1:16" s="20" customFormat="1" ht="12" customHeight="1" x14ac:dyDescent="0.2">
      <c r="A809" s="6"/>
      <c r="B809" s="6"/>
      <c r="C809" s="215"/>
      <c r="D809" s="216"/>
      <c r="E809" s="216"/>
      <c r="F809" s="631" t="s">
        <v>320</v>
      </c>
      <c r="G809" s="632"/>
      <c r="H809" s="632"/>
      <c r="I809" s="632"/>
      <c r="J809" s="632"/>
      <c r="K809" s="496">
        <v>14452993.380000001</v>
      </c>
      <c r="L809" s="497"/>
      <c r="M809" s="639">
        <v>849558.4</v>
      </c>
      <c r="N809" s="640"/>
      <c r="O809" s="217"/>
      <c r="P809" s="217"/>
    </row>
    <row r="810" spans="1:16" s="20" customFormat="1" ht="12" customHeight="1" x14ac:dyDescent="0.2">
      <c r="A810" s="6"/>
      <c r="B810" s="6"/>
      <c r="C810" s="215"/>
      <c r="D810" s="216"/>
      <c r="E810" s="216"/>
      <c r="F810" s="631" t="s">
        <v>321</v>
      </c>
      <c r="G810" s="632"/>
      <c r="H810" s="632"/>
      <c r="I810" s="632"/>
      <c r="J810" s="632"/>
      <c r="K810" s="496">
        <v>4057561.38</v>
      </c>
      <c r="L810" s="497"/>
      <c r="M810" s="625">
        <v>4763675.54</v>
      </c>
      <c r="N810" s="532"/>
      <c r="O810" s="217"/>
      <c r="P810" s="217"/>
    </row>
    <row r="811" spans="1:16" s="20" customFormat="1" ht="12" customHeight="1" x14ac:dyDescent="0.2">
      <c r="A811" s="6"/>
      <c r="B811" s="6"/>
      <c r="C811" s="215"/>
      <c r="D811" s="216"/>
      <c r="E811" s="216"/>
      <c r="F811" s="631" t="s">
        <v>322</v>
      </c>
      <c r="G811" s="632"/>
      <c r="H811" s="632"/>
      <c r="I811" s="632"/>
      <c r="J811" s="632"/>
      <c r="K811" s="496">
        <v>17530000</v>
      </c>
      <c r="L811" s="497"/>
      <c r="M811" s="625">
        <v>5212851.0199999996</v>
      </c>
      <c r="N811" s="532"/>
      <c r="O811" s="217"/>
      <c r="P811" s="217"/>
    </row>
    <row r="812" spans="1:16" s="20" customFormat="1" ht="12" customHeight="1" x14ac:dyDescent="0.2">
      <c r="A812" s="6"/>
      <c r="B812" s="6"/>
      <c r="C812" s="215"/>
      <c r="D812" s="216"/>
      <c r="E812" s="216"/>
      <c r="F812" s="631" t="s">
        <v>323</v>
      </c>
      <c r="G812" s="632"/>
      <c r="H812" s="632"/>
      <c r="I812" s="632"/>
      <c r="J812" s="632"/>
      <c r="K812" s="496">
        <v>27925432</v>
      </c>
      <c r="L812" s="497"/>
      <c r="M812" s="625">
        <v>1298733.8799999999</v>
      </c>
      <c r="N812" s="532"/>
      <c r="O812" s="217"/>
      <c r="P812" s="217"/>
    </row>
    <row r="813" spans="1:16" s="20" customFormat="1" ht="12" customHeight="1" x14ac:dyDescent="0.2">
      <c r="A813" s="6"/>
      <c r="B813" s="6"/>
      <c r="C813" s="215"/>
      <c r="D813" s="216"/>
      <c r="E813" s="216"/>
      <c r="F813" s="631" t="s">
        <v>324</v>
      </c>
      <c r="G813" s="632"/>
      <c r="H813" s="632"/>
      <c r="I813" s="632"/>
      <c r="J813" s="632"/>
      <c r="K813" s="496">
        <f>K812</f>
        <v>27925432</v>
      </c>
      <c r="L813" s="497"/>
      <c r="M813" s="625">
        <f>M812</f>
        <v>1298733.8799999999</v>
      </c>
      <c r="N813" s="532"/>
      <c r="O813" s="217"/>
      <c r="P813" s="217"/>
    </row>
    <row r="814" spans="1:16" s="20" customFormat="1" ht="12" customHeight="1" x14ac:dyDescent="0.2">
      <c r="A814" s="6"/>
      <c r="B814" s="6"/>
      <c r="C814" s="215"/>
      <c r="D814" s="216"/>
      <c r="E814" s="216"/>
      <c r="F814" s="631" t="s">
        <v>325</v>
      </c>
      <c r="G814" s="632"/>
      <c r="H814" s="632"/>
      <c r="I814" s="632"/>
      <c r="J814" s="632"/>
      <c r="K814" s="496">
        <f>K813</f>
        <v>27925432</v>
      </c>
      <c r="L814" s="497"/>
      <c r="M814" s="625">
        <f>M813</f>
        <v>1298733.8799999999</v>
      </c>
      <c r="N814" s="532"/>
      <c r="O814" s="217"/>
      <c r="P814" s="217"/>
    </row>
    <row r="815" spans="1:16" s="20" customFormat="1" ht="12" customHeight="1" thickBot="1" x14ac:dyDescent="0.25">
      <c r="A815" s="6"/>
      <c r="B815" s="6"/>
      <c r="C815" s="215"/>
      <c r="D815" s="216"/>
      <c r="E815" s="216"/>
      <c r="F815" s="631" t="s">
        <v>326</v>
      </c>
      <c r="G815" s="632"/>
      <c r="H815" s="632"/>
      <c r="I815" s="632"/>
      <c r="J815" s="632"/>
      <c r="K815" s="496">
        <v>27911325.27</v>
      </c>
      <c r="L815" s="497"/>
      <c r="M815" s="704">
        <f>M814</f>
        <v>1298733.8799999999</v>
      </c>
      <c r="N815" s="705"/>
      <c r="O815" s="217"/>
      <c r="P815" s="217"/>
    </row>
    <row r="816" spans="1:16" s="20" customFormat="1" ht="12" customHeight="1" thickBot="1" x14ac:dyDescent="0.25">
      <c r="A816" s="6"/>
      <c r="B816" s="6"/>
      <c r="C816" s="215"/>
      <c r="D816" s="216"/>
      <c r="E816" s="216"/>
      <c r="F816" s="240"/>
      <c r="G816" s="241"/>
      <c r="H816" s="241"/>
      <c r="I816" s="241"/>
      <c r="J816" s="241"/>
      <c r="K816" s="241"/>
      <c r="L816" s="241"/>
      <c r="M816" s="241"/>
      <c r="N816" s="242"/>
      <c r="O816" s="217"/>
      <c r="P816" s="217"/>
    </row>
    <row r="817" spans="1:16" s="20" customFormat="1" ht="7.9" customHeight="1" x14ac:dyDescent="0.2">
      <c r="A817" s="6"/>
      <c r="B817" s="6"/>
      <c r="C817" s="215"/>
      <c r="D817" s="216"/>
      <c r="E817" s="216"/>
      <c r="F817" s="216"/>
      <c r="G817" s="216"/>
      <c r="H817" s="216"/>
      <c r="I817" s="216"/>
      <c r="J817" s="216"/>
      <c r="K817" s="216"/>
      <c r="L817" s="216"/>
      <c r="M817" s="216"/>
      <c r="N817" s="216"/>
      <c r="O817" s="217"/>
      <c r="P817" s="217"/>
    </row>
    <row r="818" spans="1:16" ht="4.9000000000000004" customHeight="1" x14ac:dyDescent="0.2">
      <c r="C818" s="166"/>
      <c r="D818" s="156"/>
      <c r="E818" s="156"/>
      <c r="F818" s="156"/>
      <c r="G818" s="156"/>
      <c r="H818" s="156"/>
      <c r="I818" s="156"/>
      <c r="J818" s="156"/>
      <c r="K818" s="156"/>
      <c r="L818" s="156"/>
      <c r="M818" s="156"/>
      <c r="N818" s="156"/>
      <c r="O818" s="156"/>
      <c r="P818" s="156"/>
    </row>
    <row r="819" spans="1:16" ht="4.9000000000000004" customHeight="1" x14ac:dyDescent="0.2">
      <c r="C819" s="166"/>
      <c r="D819" s="156"/>
      <c r="E819" s="156"/>
      <c r="F819" s="156"/>
      <c r="G819" s="156"/>
      <c r="H819" s="156"/>
      <c r="I819" s="156"/>
      <c r="J819" s="156"/>
      <c r="K819" s="156"/>
      <c r="L819" s="156"/>
      <c r="M819" s="156"/>
      <c r="N819" s="156"/>
      <c r="O819" s="156"/>
      <c r="P819" s="156"/>
    </row>
    <row r="820" spans="1:16" ht="12.75" x14ac:dyDescent="0.2">
      <c r="C820" s="698" t="s">
        <v>146</v>
      </c>
      <c r="D820" s="699"/>
      <c r="E820" s="699"/>
      <c r="F820" s="699"/>
      <c r="G820" s="699"/>
      <c r="H820" s="699"/>
      <c r="I820" s="699"/>
      <c r="J820" s="699"/>
      <c r="K820" s="699"/>
      <c r="L820" s="699"/>
      <c r="M820" s="699"/>
      <c r="N820" s="699"/>
      <c r="O820" s="699"/>
      <c r="P820" s="699"/>
    </row>
  </sheetData>
  <sortState xmlns:xlrd2="http://schemas.microsoft.com/office/spreadsheetml/2017/richdata2" ref="A1:P1">
    <sortCondition ref="A1"/>
  </sortState>
  <mergeCells count="1152">
    <mergeCell ref="L282:M282"/>
    <mergeCell ref="H283:M283"/>
    <mergeCell ref="N283:O283"/>
    <mergeCell ref="N282:O282"/>
    <mergeCell ref="C262:P262"/>
    <mergeCell ref="C335:I335"/>
    <mergeCell ref="J335:L335"/>
    <mergeCell ref="M335:O335"/>
    <mergeCell ref="D341:G341"/>
    <mergeCell ref="H341:J341"/>
    <mergeCell ref="K341:M341"/>
    <mergeCell ref="C410:P410"/>
    <mergeCell ref="D534:L534"/>
    <mergeCell ref="M534:O534"/>
    <mergeCell ref="I270:P270"/>
    <mergeCell ref="L271:M271"/>
    <mergeCell ref="N271:O271"/>
    <mergeCell ref="F272:H272"/>
    <mergeCell ref="I272:P272"/>
    <mergeCell ref="F273:P273"/>
    <mergeCell ref="F274:M274"/>
    <mergeCell ref="K397:N397"/>
    <mergeCell ref="M473:O473"/>
    <mergeCell ref="M478:O478"/>
    <mergeCell ref="C413:P413"/>
    <mergeCell ref="I446:K446"/>
    <mergeCell ref="D401:H401"/>
    <mergeCell ref="K394:N394"/>
    <mergeCell ref="E393:F393"/>
    <mergeCell ref="C333:I333"/>
    <mergeCell ref="J333:L333"/>
    <mergeCell ref="M333:O333"/>
    <mergeCell ref="F275:M275"/>
    <mergeCell ref="C484:P484"/>
    <mergeCell ref="C486:P486"/>
    <mergeCell ref="C485:P485"/>
    <mergeCell ref="C489:H489"/>
    <mergeCell ref="I489:K489"/>
    <mergeCell ref="L489:N489"/>
    <mergeCell ref="C488:H488"/>
    <mergeCell ref="I488:K488"/>
    <mergeCell ref="L488:N488"/>
    <mergeCell ref="C491:H491"/>
    <mergeCell ref="I491:K491"/>
    <mergeCell ref="C280:D280"/>
    <mergeCell ref="F280:G280"/>
    <mergeCell ref="H280:M280"/>
    <mergeCell ref="C272:D277"/>
    <mergeCell ref="E272:E277"/>
    <mergeCell ref="N274:O277"/>
    <mergeCell ref="P274:P277"/>
    <mergeCell ref="N281:O281"/>
    <mergeCell ref="L491:N491"/>
    <mergeCell ref="M482:O482"/>
    <mergeCell ref="J482:L482"/>
    <mergeCell ref="D343:G343"/>
    <mergeCell ref="H343:J343"/>
    <mergeCell ref="K343:M343"/>
    <mergeCell ref="I377:J377"/>
    <mergeCell ref="C282:K282"/>
    <mergeCell ref="C283:D283"/>
    <mergeCell ref="J475:L475"/>
    <mergeCell ref="L440:N440"/>
    <mergeCell ref="J479:L479"/>
    <mergeCell ref="M479:O479"/>
    <mergeCell ref="C460:H460"/>
    <mergeCell ref="L462:N462"/>
    <mergeCell ref="C461:H461"/>
    <mergeCell ref="I461:K461"/>
    <mergeCell ref="L461:N461"/>
    <mergeCell ref="C443:P443"/>
    <mergeCell ref="L446:N446"/>
    <mergeCell ref="C459:H459"/>
    <mergeCell ref="M477:O477"/>
    <mergeCell ref="M476:O476"/>
    <mergeCell ref="L459:N459"/>
    <mergeCell ref="M471:O471"/>
    <mergeCell ref="C448:H448"/>
    <mergeCell ref="L463:N463"/>
    <mergeCell ref="C464:H464"/>
    <mergeCell ref="C449:H449"/>
    <mergeCell ref="I460:K460"/>
    <mergeCell ref="I448:K448"/>
    <mergeCell ref="C469:P469"/>
    <mergeCell ref="L460:N460"/>
    <mergeCell ref="D475:I475"/>
    <mergeCell ref="I449:K449"/>
    <mergeCell ref="L449:N449"/>
    <mergeCell ref="J472:L472"/>
    <mergeCell ref="I463:K463"/>
    <mergeCell ref="L448:N448"/>
    <mergeCell ref="D474:I474"/>
    <mergeCell ref="K332:L332"/>
    <mergeCell ref="K327:M327"/>
    <mergeCell ref="K326:M326"/>
    <mergeCell ref="C490:H490"/>
    <mergeCell ref="M629:O629"/>
    <mergeCell ref="C180:P180"/>
    <mergeCell ref="D339:G339"/>
    <mergeCell ref="H339:J339"/>
    <mergeCell ref="K339:M339"/>
    <mergeCell ref="D340:G340"/>
    <mergeCell ref="H340:J340"/>
    <mergeCell ref="K340:M340"/>
    <mergeCell ref="D342:G342"/>
    <mergeCell ref="H342:J342"/>
    <mergeCell ref="K342:M342"/>
    <mergeCell ref="C334:I334"/>
    <mergeCell ref="J334:L334"/>
    <mergeCell ref="M334:O334"/>
    <mergeCell ref="C336:I336"/>
    <mergeCell ref="J336:L336"/>
    <mergeCell ref="M336:O336"/>
    <mergeCell ref="C337:I337"/>
    <mergeCell ref="J337:L337"/>
    <mergeCell ref="M337:O337"/>
    <mergeCell ref="C254:P254"/>
    <mergeCell ref="C182:P182"/>
    <mergeCell ref="E332:F332"/>
    <mergeCell ref="G332:H332"/>
    <mergeCell ref="I332:J332"/>
    <mergeCell ref="C492:H492"/>
    <mergeCell ref="I492:K492"/>
    <mergeCell ref="L492:N492"/>
    <mergeCell ref="D309:I309"/>
    <mergeCell ref="J309:L309"/>
    <mergeCell ref="M308:O308"/>
    <mergeCell ref="J307:L307"/>
    <mergeCell ref="M307:O307"/>
    <mergeCell ref="M221:O221"/>
    <mergeCell ref="D222:L222"/>
    <mergeCell ref="M222:O222"/>
    <mergeCell ref="D223:L223"/>
    <mergeCell ref="M223:O223"/>
    <mergeCell ref="E245:K245"/>
    <mergeCell ref="L245:N245"/>
    <mergeCell ref="C239:P239"/>
    <mergeCell ref="E241:K241"/>
    <mergeCell ref="L241:N241"/>
    <mergeCell ref="C286:P286"/>
    <mergeCell ref="L246:N246"/>
    <mergeCell ref="E247:K247"/>
    <mergeCell ref="F276:M276"/>
    <mergeCell ref="C278:D278"/>
    <mergeCell ref="F278:G278"/>
    <mergeCell ref="H278:M278"/>
    <mergeCell ref="L267:M267"/>
    <mergeCell ref="N267:O267"/>
    <mergeCell ref="C268:D268"/>
    <mergeCell ref="F268:H268"/>
    <mergeCell ref="I268:P268"/>
    <mergeCell ref="L269:M269"/>
    <mergeCell ref="N269:O269"/>
    <mergeCell ref="C270:D270"/>
    <mergeCell ref="F270:H270"/>
    <mergeCell ref="F283:G283"/>
    <mergeCell ref="F574:G574"/>
    <mergeCell ref="I401:J401"/>
    <mergeCell ref="I447:K447"/>
    <mergeCell ref="C462:H462"/>
    <mergeCell ref="D477:I477"/>
    <mergeCell ref="D480:I480"/>
    <mergeCell ref="J480:L480"/>
    <mergeCell ref="M480:O480"/>
    <mergeCell ref="C444:P444"/>
    <mergeCell ref="E213:K213"/>
    <mergeCell ref="L213:N213"/>
    <mergeCell ref="C161:P161"/>
    <mergeCell ref="C162:P162"/>
    <mergeCell ref="C176:P176"/>
    <mergeCell ref="E242:K242"/>
    <mergeCell ref="L242:N242"/>
    <mergeCell ref="E243:K243"/>
    <mergeCell ref="L243:N243"/>
    <mergeCell ref="E244:K244"/>
    <mergeCell ref="L244:N244"/>
    <mergeCell ref="C191:P191"/>
    <mergeCell ref="C195:P195"/>
    <mergeCell ref="C199:P199"/>
    <mergeCell ref="K316:M316"/>
    <mergeCell ref="F317:J317"/>
    <mergeCell ref="K317:M317"/>
    <mergeCell ref="C296:P296"/>
    <mergeCell ref="C298:P298"/>
    <mergeCell ref="D308:I308"/>
    <mergeCell ref="J308:L308"/>
    <mergeCell ref="D307:I307"/>
    <mergeCell ref="M309:O309"/>
    <mergeCell ref="C145:P145"/>
    <mergeCell ref="C149:P149"/>
    <mergeCell ref="C153:P153"/>
    <mergeCell ref="C157:P157"/>
    <mergeCell ref="C210:P210"/>
    <mergeCell ref="E212:K212"/>
    <mergeCell ref="L212:N212"/>
    <mergeCell ref="A204:P204"/>
    <mergeCell ref="M230:O230"/>
    <mergeCell ref="C235:P235"/>
    <mergeCell ref="D230:L230"/>
    <mergeCell ref="D231:L231"/>
    <mergeCell ref="M231:O231"/>
    <mergeCell ref="D232:L232"/>
    <mergeCell ref="M232:O232"/>
    <mergeCell ref="D233:L233"/>
    <mergeCell ref="M233:O233"/>
    <mergeCell ref="C165:P165"/>
    <mergeCell ref="C163:P163"/>
    <mergeCell ref="C164:P164"/>
    <mergeCell ref="C166:P166"/>
    <mergeCell ref="C167:P167"/>
    <mergeCell ref="C169:P169"/>
    <mergeCell ref="C172:P172"/>
    <mergeCell ref="C168:P168"/>
    <mergeCell ref="E214:K214"/>
    <mergeCell ref="L214:N214"/>
    <mergeCell ref="C185:P185"/>
    <mergeCell ref="C170:P170"/>
    <mergeCell ref="I136:J136"/>
    <mergeCell ref="K136:L136"/>
    <mergeCell ref="K132:L132"/>
    <mergeCell ref="K133:L133"/>
    <mergeCell ref="K134:L134"/>
    <mergeCell ref="E131:G131"/>
    <mergeCell ref="I131:J131"/>
    <mergeCell ref="K131:L131"/>
    <mergeCell ref="E132:G132"/>
    <mergeCell ref="I132:J132"/>
    <mergeCell ref="E133:G133"/>
    <mergeCell ref="I133:J133"/>
    <mergeCell ref="E134:G134"/>
    <mergeCell ref="I134:J134"/>
    <mergeCell ref="I140:J140"/>
    <mergeCell ref="K140:L140"/>
    <mergeCell ref="E141:J141"/>
    <mergeCell ref="K141:L141"/>
    <mergeCell ref="E137:J137"/>
    <mergeCell ref="K137:L137"/>
    <mergeCell ref="E138:G138"/>
    <mergeCell ref="I138:J138"/>
    <mergeCell ref="K138:L138"/>
    <mergeCell ref="E139:J139"/>
    <mergeCell ref="K139:L139"/>
    <mergeCell ref="E140:G140"/>
    <mergeCell ref="C125:P125"/>
    <mergeCell ref="F325:J325"/>
    <mergeCell ref="F314:J314"/>
    <mergeCell ref="K314:M314"/>
    <mergeCell ref="F315:J315"/>
    <mergeCell ref="K315:M315"/>
    <mergeCell ref="F316:J316"/>
    <mergeCell ref="J110:K110"/>
    <mergeCell ref="L110:M110"/>
    <mergeCell ref="H118:I118"/>
    <mergeCell ref="J118:K118"/>
    <mergeCell ref="L118:M118"/>
    <mergeCell ref="H119:I119"/>
    <mergeCell ref="J119:K119"/>
    <mergeCell ref="L119:M119"/>
    <mergeCell ref="D120:I120"/>
    <mergeCell ref="J120:K120"/>
    <mergeCell ref="L120:M120"/>
    <mergeCell ref="H121:I121"/>
    <mergeCell ref="J121:K121"/>
    <mergeCell ref="L121:M121"/>
    <mergeCell ref="D122:K122"/>
    <mergeCell ref="H111:I111"/>
    <mergeCell ref="J111:K111"/>
    <mergeCell ref="L111:M111"/>
    <mergeCell ref="L117:M117"/>
    <mergeCell ref="H114:I114"/>
    <mergeCell ref="J114:K114"/>
    <mergeCell ref="E135:G135"/>
    <mergeCell ref="I135:J135"/>
    <mergeCell ref="K135:L135"/>
    <mergeCell ref="E136:G136"/>
    <mergeCell ref="M499:O499"/>
    <mergeCell ref="L97:M97"/>
    <mergeCell ref="M535:O535"/>
    <mergeCell ref="M504:O504"/>
    <mergeCell ref="J499:L499"/>
    <mergeCell ref="D499:I499"/>
    <mergeCell ref="D481:I481"/>
    <mergeCell ref="M475:O475"/>
    <mergeCell ref="D472:I472"/>
    <mergeCell ref="L114:M114"/>
    <mergeCell ref="H105:I105"/>
    <mergeCell ref="J105:K105"/>
    <mergeCell ref="L105:M105"/>
    <mergeCell ref="H112:I112"/>
    <mergeCell ref="J112:K112"/>
    <mergeCell ref="L112:M112"/>
    <mergeCell ref="H113:I113"/>
    <mergeCell ref="J113:K113"/>
    <mergeCell ref="L113:M113"/>
    <mergeCell ref="L106:M106"/>
    <mergeCell ref="H107:I107"/>
    <mergeCell ref="J107:K107"/>
    <mergeCell ref="L107:M107"/>
    <mergeCell ref="H108:I108"/>
    <mergeCell ref="J108:K108"/>
    <mergeCell ref="L108:M108"/>
    <mergeCell ref="H109:I109"/>
    <mergeCell ref="H106:I106"/>
    <mergeCell ref="J106:K106"/>
    <mergeCell ref="C126:P126"/>
    <mergeCell ref="E128:G128"/>
    <mergeCell ref="I128:J128"/>
    <mergeCell ref="C31:P31"/>
    <mergeCell ref="H600:J600"/>
    <mergeCell ref="K600:O600"/>
    <mergeCell ref="G391:H391"/>
    <mergeCell ref="I391:J391"/>
    <mergeCell ref="K391:N391"/>
    <mergeCell ref="D590:E590"/>
    <mergeCell ref="F590:G590"/>
    <mergeCell ref="D557:E557"/>
    <mergeCell ref="H572:J572"/>
    <mergeCell ref="K393:N393"/>
    <mergeCell ref="E392:F392"/>
    <mergeCell ref="H550:J550"/>
    <mergeCell ref="J478:L478"/>
    <mergeCell ref="C465:H465"/>
    <mergeCell ref="I465:K465"/>
    <mergeCell ref="L465:N465"/>
    <mergeCell ref="C428:P428"/>
    <mergeCell ref="M531:O531"/>
    <mergeCell ref="C538:P538"/>
    <mergeCell ref="C437:H437"/>
    <mergeCell ref="I437:K437"/>
    <mergeCell ref="L437:N437"/>
    <mergeCell ref="C438:H438"/>
    <mergeCell ref="I438:K438"/>
    <mergeCell ref="L438:N438"/>
    <mergeCell ref="C439:H439"/>
    <mergeCell ref="L490:N490"/>
    <mergeCell ref="D476:I476"/>
    <mergeCell ref="J476:L476"/>
    <mergeCell ref="I459:K459"/>
    <mergeCell ref="I490:K490"/>
    <mergeCell ref="H115:I115"/>
    <mergeCell ref="J109:K109"/>
    <mergeCell ref="L109:M109"/>
    <mergeCell ref="H110:I110"/>
    <mergeCell ref="L96:M96"/>
    <mergeCell ref="A10:P10"/>
    <mergeCell ref="C12:P12"/>
    <mergeCell ref="C15:P15"/>
    <mergeCell ref="C17:P17"/>
    <mergeCell ref="C19:P19"/>
    <mergeCell ref="C21:P21"/>
    <mergeCell ref="C61:P61"/>
    <mergeCell ref="C62:P62"/>
    <mergeCell ref="C66:P66"/>
    <mergeCell ref="C25:P25"/>
    <mergeCell ref="C27:P27"/>
    <mergeCell ref="C29:P29"/>
    <mergeCell ref="C34:P34"/>
    <mergeCell ref="C38:P38"/>
    <mergeCell ref="C40:P40"/>
    <mergeCell ref="C42:P42"/>
    <mergeCell ref="C44:P44"/>
    <mergeCell ref="C46:P46"/>
    <mergeCell ref="C47:P47"/>
    <mergeCell ref="C48:P48"/>
    <mergeCell ref="C49:P49"/>
    <mergeCell ref="C50:P50"/>
    <mergeCell ref="C51:P51"/>
    <mergeCell ref="C53:P53"/>
    <mergeCell ref="C60:P60"/>
    <mergeCell ref="C55:P55"/>
    <mergeCell ref="C59:P59"/>
    <mergeCell ref="I522:K522"/>
    <mergeCell ref="M501:O501"/>
    <mergeCell ref="J508:L508"/>
    <mergeCell ref="K551:O551"/>
    <mergeCell ref="K549:O550"/>
    <mergeCell ref="C85:P85"/>
    <mergeCell ref="C87:P87"/>
    <mergeCell ref="H99:I99"/>
    <mergeCell ref="J99:K99"/>
    <mergeCell ref="L99:M99"/>
    <mergeCell ref="H100:I100"/>
    <mergeCell ref="J100:K100"/>
    <mergeCell ref="E377:F377"/>
    <mergeCell ref="L122:M122"/>
    <mergeCell ref="D123:K123"/>
    <mergeCell ref="L123:M123"/>
    <mergeCell ref="D548:E548"/>
    <mergeCell ref="I462:K462"/>
    <mergeCell ref="J501:L501"/>
    <mergeCell ref="D500:I500"/>
    <mergeCell ref="C446:H446"/>
    <mergeCell ref="C452:P452"/>
    <mergeCell ref="I464:K464"/>
    <mergeCell ref="L464:N464"/>
    <mergeCell ref="C463:H463"/>
    <mergeCell ref="M472:O472"/>
    <mergeCell ref="D471:I471"/>
    <mergeCell ref="J471:L471"/>
    <mergeCell ref="M498:O498"/>
    <mergeCell ref="J481:L481"/>
    <mergeCell ref="M481:O481"/>
    <mergeCell ref="D482:I482"/>
    <mergeCell ref="D561:E561"/>
    <mergeCell ref="F561:G561"/>
    <mergeCell ref="F560:G560"/>
    <mergeCell ref="H559:J559"/>
    <mergeCell ref="H560:J560"/>
    <mergeCell ref="D501:I501"/>
    <mergeCell ref="L520:N520"/>
    <mergeCell ref="E521:H521"/>
    <mergeCell ref="I521:K521"/>
    <mergeCell ref="J500:L500"/>
    <mergeCell ref="M502:O502"/>
    <mergeCell ref="D504:I504"/>
    <mergeCell ref="D533:L533"/>
    <mergeCell ref="D530:L530"/>
    <mergeCell ref="M530:O530"/>
    <mergeCell ref="F553:G553"/>
    <mergeCell ref="E523:H523"/>
    <mergeCell ref="D553:E553"/>
    <mergeCell ref="F549:G549"/>
    <mergeCell ref="D550:E550"/>
    <mergeCell ref="I523:K523"/>
    <mergeCell ref="D535:L535"/>
    <mergeCell ref="D506:I506"/>
    <mergeCell ref="C518:P518"/>
    <mergeCell ref="D502:I502"/>
    <mergeCell ref="J507:L507"/>
    <mergeCell ref="M507:O507"/>
    <mergeCell ref="J503:L503"/>
    <mergeCell ref="J506:L506"/>
    <mergeCell ref="M506:O506"/>
    <mergeCell ref="J502:L502"/>
    <mergeCell ref="M500:O500"/>
    <mergeCell ref="H555:J555"/>
    <mergeCell ref="H553:J553"/>
    <mergeCell ref="H557:J557"/>
    <mergeCell ref="H556:J556"/>
    <mergeCell ref="D549:E549"/>
    <mergeCell ref="D554:E554"/>
    <mergeCell ref="D556:E556"/>
    <mergeCell ref="F556:G556"/>
    <mergeCell ref="F559:G559"/>
    <mergeCell ref="F558:G558"/>
    <mergeCell ref="F552:G552"/>
    <mergeCell ref="D559:E559"/>
    <mergeCell ref="F555:G555"/>
    <mergeCell ref="F554:G554"/>
    <mergeCell ref="H549:J549"/>
    <mergeCell ref="F550:G550"/>
    <mergeCell ref="H552:J552"/>
    <mergeCell ref="D551:E551"/>
    <mergeCell ref="F551:G551"/>
    <mergeCell ref="H551:J551"/>
    <mergeCell ref="D552:E552"/>
    <mergeCell ref="F557:G557"/>
    <mergeCell ref="H558:J558"/>
    <mergeCell ref="D555:E555"/>
    <mergeCell ref="D558:E558"/>
    <mergeCell ref="K789:L789"/>
    <mergeCell ref="F799:J799"/>
    <mergeCell ref="M800:N800"/>
    <mergeCell ref="M806:N806"/>
    <mergeCell ref="F808:N808"/>
    <mergeCell ref="F810:J810"/>
    <mergeCell ref="D503:I503"/>
    <mergeCell ref="M505:O505"/>
    <mergeCell ref="D507:I507"/>
    <mergeCell ref="F548:G548"/>
    <mergeCell ref="C541:P541"/>
    <mergeCell ref="L521:N521"/>
    <mergeCell ref="D508:I508"/>
    <mergeCell ref="L522:N522"/>
    <mergeCell ref="D532:L532"/>
    <mergeCell ref="M532:O532"/>
    <mergeCell ref="K548:O548"/>
    <mergeCell ref="M503:O503"/>
    <mergeCell ref="J504:L504"/>
    <mergeCell ref="L523:N523"/>
    <mergeCell ref="E522:H522"/>
    <mergeCell ref="E520:H520"/>
    <mergeCell ref="C544:P544"/>
    <mergeCell ref="D505:I505"/>
    <mergeCell ref="J505:L505"/>
    <mergeCell ref="H548:J548"/>
    <mergeCell ref="M508:O508"/>
    <mergeCell ref="I520:K520"/>
    <mergeCell ref="M533:O533"/>
    <mergeCell ref="C546:P546"/>
    <mergeCell ref="K552:O561"/>
    <mergeCell ref="H554:J554"/>
    <mergeCell ref="D562:E562"/>
    <mergeCell ref="F566:G566"/>
    <mergeCell ref="D565:E565"/>
    <mergeCell ref="C563:G563"/>
    <mergeCell ref="F572:G572"/>
    <mergeCell ref="F565:G565"/>
    <mergeCell ref="H569:J569"/>
    <mergeCell ref="C820:P820"/>
    <mergeCell ref="L655:M655"/>
    <mergeCell ref="L656:M656"/>
    <mergeCell ref="C663:P663"/>
    <mergeCell ref="K755:L755"/>
    <mergeCell ref="F756:J756"/>
    <mergeCell ref="K756:L756"/>
    <mergeCell ref="M762:N762"/>
    <mergeCell ref="F752:J752"/>
    <mergeCell ref="F790:J790"/>
    <mergeCell ref="K806:L806"/>
    <mergeCell ref="F811:J811"/>
    <mergeCell ref="F813:J813"/>
    <mergeCell ref="K813:L813"/>
    <mergeCell ref="M813:N813"/>
    <mergeCell ref="K769:L769"/>
    <mergeCell ref="F802:J802"/>
    <mergeCell ref="M815:N815"/>
    <mergeCell ref="K815:L815"/>
    <mergeCell ref="F815:J815"/>
    <mergeCell ref="M811:N811"/>
    <mergeCell ref="F812:J812"/>
    <mergeCell ref="K812:L812"/>
    <mergeCell ref="M812:N812"/>
    <mergeCell ref="K811:L811"/>
    <mergeCell ref="D589:E589"/>
    <mergeCell ref="H599:J599"/>
    <mergeCell ref="H589:J589"/>
    <mergeCell ref="F581:G581"/>
    <mergeCell ref="H581:J581"/>
    <mergeCell ref="H588:J588"/>
    <mergeCell ref="F589:G589"/>
    <mergeCell ref="F586:G586"/>
    <mergeCell ref="D581:E581"/>
    <mergeCell ref="D587:E587"/>
    <mergeCell ref="D574:E574"/>
    <mergeCell ref="D582:E582"/>
    <mergeCell ref="F587:G587"/>
    <mergeCell ref="D586:E586"/>
    <mergeCell ref="H584:J584"/>
    <mergeCell ref="D560:E560"/>
    <mergeCell ref="H568:J568"/>
    <mergeCell ref="H565:J565"/>
    <mergeCell ref="F568:G568"/>
    <mergeCell ref="H571:J571"/>
    <mergeCell ref="D566:E566"/>
    <mergeCell ref="D572:E572"/>
    <mergeCell ref="H563:J563"/>
    <mergeCell ref="H567:J567"/>
    <mergeCell ref="H561:J561"/>
    <mergeCell ref="H566:J566"/>
    <mergeCell ref="D570:E570"/>
    <mergeCell ref="F570:G570"/>
    <mergeCell ref="H570:J570"/>
    <mergeCell ref="D567:E567"/>
    <mergeCell ref="F562:G562"/>
    <mergeCell ref="D568:E568"/>
    <mergeCell ref="G374:H374"/>
    <mergeCell ref="I374:J374"/>
    <mergeCell ref="E374:F374"/>
    <mergeCell ref="K405:L405"/>
    <mergeCell ref="G382:H382"/>
    <mergeCell ref="I382:J382"/>
    <mergeCell ref="E383:F383"/>
    <mergeCell ref="G383:H383"/>
    <mergeCell ref="I383:J383"/>
    <mergeCell ref="E384:F384"/>
    <mergeCell ref="G384:H384"/>
    <mergeCell ref="I384:J384"/>
    <mergeCell ref="D385:H385"/>
    <mergeCell ref="I385:J385"/>
    <mergeCell ref="E375:F375"/>
    <mergeCell ref="E391:F391"/>
    <mergeCell ref="D405:H405"/>
    <mergeCell ref="I403:J403"/>
    <mergeCell ref="G393:H393"/>
    <mergeCell ref="E394:F394"/>
    <mergeCell ref="G394:H394"/>
    <mergeCell ref="I394:J394"/>
    <mergeCell ref="E395:F395"/>
    <mergeCell ref="G395:H395"/>
    <mergeCell ref="E403:F403"/>
    <mergeCell ref="I393:J393"/>
    <mergeCell ref="I392:J392"/>
    <mergeCell ref="G392:H392"/>
    <mergeCell ref="K398:N398"/>
    <mergeCell ref="K403:N403"/>
    <mergeCell ref="F327:J327"/>
    <mergeCell ref="H97:I97"/>
    <mergeCell ref="J97:K97"/>
    <mergeCell ref="H98:I98"/>
    <mergeCell ref="J98:K98"/>
    <mergeCell ref="L98:M98"/>
    <mergeCell ref="K392:N392"/>
    <mergeCell ref="D101:K101"/>
    <mergeCell ref="L101:M101"/>
    <mergeCell ref="H102:I102"/>
    <mergeCell ref="J102:K102"/>
    <mergeCell ref="L102:M102"/>
    <mergeCell ref="H103:I103"/>
    <mergeCell ref="L100:M100"/>
    <mergeCell ref="J103:K103"/>
    <mergeCell ref="L103:M103"/>
    <mergeCell ref="H104:I104"/>
    <mergeCell ref="J104:K104"/>
    <mergeCell ref="L104:M104"/>
    <mergeCell ref="L115:M115"/>
    <mergeCell ref="H117:I117"/>
    <mergeCell ref="J117:K117"/>
    <mergeCell ref="E351:F351"/>
    <mergeCell ref="C349:P349"/>
    <mergeCell ref="C321:P321"/>
    <mergeCell ref="K128:L128"/>
    <mergeCell ref="E129:G129"/>
    <mergeCell ref="I129:J129"/>
    <mergeCell ref="K129:L129"/>
    <mergeCell ref="E130:J130"/>
    <mergeCell ref="E370:F370"/>
    <mergeCell ref="K130:L130"/>
    <mergeCell ref="A1:P1"/>
    <mergeCell ref="M304:O304"/>
    <mergeCell ref="D304:I304"/>
    <mergeCell ref="J304:L304"/>
    <mergeCell ref="B3:P5"/>
    <mergeCell ref="D305:I305"/>
    <mergeCell ref="J305:L305"/>
    <mergeCell ref="M305:O305"/>
    <mergeCell ref="C300:P300"/>
    <mergeCell ref="C91:P91"/>
    <mergeCell ref="D95:G95"/>
    <mergeCell ref="H95:I95"/>
    <mergeCell ref="J95:K95"/>
    <mergeCell ref="L95:M95"/>
    <mergeCell ref="H96:I96"/>
    <mergeCell ref="J96:K96"/>
    <mergeCell ref="C23:P23"/>
    <mergeCell ref="C218:P218"/>
    <mergeCell ref="C226:P226"/>
    <mergeCell ref="D228:L228"/>
    <mergeCell ref="M228:O228"/>
    <mergeCell ref="D229:L229"/>
    <mergeCell ref="M229:O229"/>
    <mergeCell ref="C183:P183"/>
    <mergeCell ref="C190:P190"/>
    <mergeCell ref="C184:P184"/>
    <mergeCell ref="C186:P186"/>
    <mergeCell ref="C187:P187"/>
    <mergeCell ref="C188:P188"/>
    <mergeCell ref="J115:K115"/>
    <mergeCell ref="C83:P83"/>
    <mergeCell ref="C171:P171"/>
    <mergeCell ref="F318:J318"/>
    <mergeCell ref="K318:M318"/>
    <mergeCell ref="F326:J326"/>
    <mergeCell ref="K325:M325"/>
    <mergeCell ref="G403:H403"/>
    <mergeCell ref="K395:N395"/>
    <mergeCell ref="I395:J395"/>
    <mergeCell ref="I406:J406"/>
    <mergeCell ref="K406:L406"/>
    <mergeCell ref="G397:H397"/>
    <mergeCell ref="I397:J397"/>
    <mergeCell ref="E398:F398"/>
    <mergeCell ref="G398:H398"/>
    <mergeCell ref="I398:J398"/>
    <mergeCell ref="G396:H396"/>
    <mergeCell ref="I396:J396"/>
    <mergeCell ref="E399:F399"/>
    <mergeCell ref="G399:H399"/>
    <mergeCell ref="I399:J399"/>
    <mergeCell ref="K399:N399"/>
    <mergeCell ref="E367:F367"/>
    <mergeCell ref="E382:F382"/>
    <mergeCell ref="G377:H377"/>
    <mergeCell ref="E396:F396"/>
    <mergeCell ref="G370:H370"/>
    <mergeCell ref="I370:J370"/>
    <mergeCell ref="I405:J405"/>
    <mergeCell ref="E373:F373"/>
    <mergeCell ref="G373:H373"/>
    <mergeCell ref="I373:J373"/>
    <mergeCell ref="E397:F397"/>
    <mergeCell ref="I366:J366"/>
    <mergeCell ref="E363:F363"/>
    <mergeCell ref="G363:H363"/>
    <mergeCell ref="E366:F366"/>
    <mergeCell ref="I352:J352"/>
    <mergeCell ref="I353:J353"/>
    <mergeCell ref="I354:J354"/>
    <mergeCell ref="G355:H355"/>
    <mergeCell ref="G360:H360"/>
    <mergeCell ref="G357:H357"/>
    <mergeCell ref="G354:H354"/>
    <mergeCell ref="E355:F355"/>
    <mergeCell ref="E353:F353"/>
    <mergeCell ref="I372:J372"/>
    <mergeCell ref="I363:J363"/>
    <mergeCell ref="G352:H352"/>
    <mergeCell ref="E365:F365"/>
    <mergeCell ref="G365:H365"/>
    <mergeCell ref="E356:F356"/>
    <mergeCell ref="G366:H366"/>
    <mergeCell ref="I367:J367"/>
    <mergeCell ref="E369:F369"/>
    <mergeCell ref="G369:H369"/>
    <mergeCell ref="I369:J369"/>
    <mergeCell ref="G372:H372"/>
    <mergeCell ref="E372:F372"/>
    <mergeCell ref="E362:F362"/>
    <mergeCell ref="G353:H353"/>
    <mergeCell ref="E354:F354"/>
    <mergeCell ref="I355:J355"/>
    <mergeCell ref="D473:I473"/>
    <mergeCell ref="J473:L473"/>
    <mergeCell ref="J498:L498"/>
    <mergeCell ref="D498:I498"/>
    <mergeCell ref="K396:N396"/>
    <mergeCell ref="D478:I478"/>
    <mergeCell ref="M474:O474"/>
    <mergeCell ref="D479:I479"/>
    <mergeCell ref="C430:H430"/>
    <mergeCell ref="J477:L477"/>
    <mergeCell ref="L447:N447"/>
    <mergeCell ref="C495:P495"/>
    <mergeCell ref="L654:M654"/>
    <mergeCell ref="L658:M658"/>
    <mergeCell ref="F771:J771"/>
    <mergeCell ref="D598:E598"/>
    <mergeCell ref="F598:G598"/>
    <mergeCell ref="C592:G592"/>
    <mergeCell ref="D406:H406"/>
    <mergeCell ref="K401:L401"/>
    <mergeCell ref="C417:P417"/>
    <mergeCell ref="C447:H447"/>
    <mergeCell ref="C453:P453"/>
    <mergeCell ref="C456:P456"/>
    <mergeCell ref="H562:I562"/>
    <mergeCell ref="C681:P681"/>
    <mergeCell ref="C457:P457"/>
    <mergeCell ref="I439:K439"/>
    <mergeCell ref="L439:N439"/>
    <mergeCell ref="J474:L474"/>
    <mergeCell ref="C440:H440"/>
    <mergeCell ref="I440:K440"/>
    <mergeCell ref="K810:L810"/>
    <mergeCell ref="M810:N810"/>
    <mergeCell ref="K790:L790"/>
    <mergeCell ref="F805:J805"/>
    <mergeCell ref="M805:N805"/>
    <mergeCell ref="C797:P797"/>
    <mergeCell ref="F814:J814"/>
    <mergeCell ref="K814:L814"/>
    <mergeCell ref="M814:N814"/>
    <mergeCell ref="F803:J803"/>
    <mergeCell ref="F809:J809"/>
    <mergeCell ref="F801:N801"/>
    <mergeCell ref="M775:N775"/>
    <mergeCell ref="M803:N803"/>
    <mergeCell ref="F804:J804"/>
    <mergeCell ref="K803:L803"/>
    <mergeCell ref="M783:N783"/>
    <mergeCell ref="M784:N784"/>
    <mergeCell ref="M785:N785"/>
    <mergeCell ref="M786:N786"/>
    <mergeCell ref="K783:L783"/>
    <mergeCell ref="K786:L786"/>
    <mergeCell ref="K799:L799"/>
    <mergeCell ref="M799:N799"/>
    <mergeCell ref="M780:N780"/>
    <mergeCell ref="K787:L787"/>
    <mergeCell ref="K802:L802"/>
    <mergeCell ref="M802:N802"/>
    <mergeCell ref="F806:J806"/>
    <mergeCell ref="K805:L805"/>
    <mergeCell ref="K809:L809"/>
    <mergeCell ref="M809:N809"/>
    <mergeCell ref="K804:L804"/>
    <mergeCell ref="K800:L800"/>
    <mergeCell ref="F780:J780"/>
    <mergeCell ref="M776:N776"/>
    <mergeCell ref="M777:N777"/>
    <mergeCell ref="K784:L784"/>
    <mergeCell ref="F789:J789"/>
    <mergeCell ref="K785:L785"/>
    <mergeCell ref="M787:N787"/>
    <mergeCell ref="M804:N804"/>
    <mergeCell ref="K788:L788"/>
    <mergeCell ref="M781:N781"/>
    <mergeCell ref="M782:N782"/>
    <mergeCell ref="F782:J782"/>
    <mergeCell ref="F783:J783"/>
    <mergeCell ref="K641:L641"/>
    <mergeCell ref="K642:L642"/>
    <mergeCell ref="F774:J774"/>
    <mergeCell ref="F775:J775"/>
    <mergeCell ref="K774:L774"/>
    <mergeCell ref="K775:L775"/>
    <mergeCell ref="J726:K726"/>
    <mergeCell ref="F766:J766"/>
    <mergeCell ref="F755:J755"/>
    <mergeCell ref="K754:L754"/>
    <mergeCell ref="M759:N759"/>
    <mergeCell ref="M760:N760"/>
    <mergeCell ref="C744:P744"/>
    <mergeCell ref="K765:L765"/>
    <mergeCell ref="M765:N765"/>
    <mergeCell ref="A742:P742"/>
    <mergeCell ref="F764:J764"/>
    <mergeCell ref="K782:L782"/>
    <mergeCell ref="F776:J776"/>
    <mergeCell ref="M763:N763"/>
    <mergeCell ref="F779:J779"/>
    <mergeCell ref="M772:N772"/>
    <mergeCell ref="M773:N773"/>
    <mergeCell ref="M774:N774"/>
    <mergeCell ref="M779:N779"/>
    <mergeCell ref="K770:L770"/>
    <mergeCell ref="K771:L771"/>
    <mergeCell ref="M628:O628"/>
    <mergeCell ref="C626:P626"/>
    <mergeCell ref="C618:P618"/>
    <mergeCell ref="D630:L630"/>
    <mergeCell ref="M630:O630"/>
    <mergeCell ref="H607:J607"/>
    <mergeCell ref="H605:J605"/>
    <mergeCell ref="L660:M660"/>
    <mergeCell ref="M631:O631"/>
    <mergeCell ref="K605:O605"/>
    <mergeCell ref="D628:L628"/>
    <mergeCell ref="M770:N770"/>
    <mergeCell ref="M771:N771"/>
    <mergeCell ref="F727:I727"/>
    <mergeCell ref="J727:K727"/>
    <mergeCell ref="F567:G567"/>
    <mergeCell ref="C584:G584"/>
    <mergeCell ref="D573:E573"/>
    <mergeCell ref="H587:J587"/>
    <mergeCell ref="D599:E599"/>
    <mergeCell ref="F599:G599"/>
    <mergeCell ref="F603:G603"/>
    <mergeCell ref="F605:G605"/>
    <mergeCell ref="M764:N764"/>
    <mergeCell ref="K639:L639"/>
    <mergeCell ref="C612:G612"/>
    <mergeCell ref="K602:O602"/>
    <mergeCell ref="D631:L631"/>
    <mergeCell ref="D601:E601"/>
    <mergeCell ref="K604:O604"/>
    <mergeCell ref="K773:L773"/>
    <mergeCell ref="M778:N778"/>
    <mergeCell ref="M753:N753"/>
    <mergeCell ref="H604:J604"/>
    <mergeCell ref="F569:G569"/>
    <mergeCell ref="F573:G573"/>
    <mergeCell ref="H573:J573"/>
    <mergeCell ref="H582:J582"/>
    <mergeCell ref="H578:J578"/>
    <mergeCell ref="C576:G576"/>
    <mergeCell ref="H576:J576"/>
    <mergeCell ref="D571:E571"/>
    <mergeCell ref="H574:J574"/>
    <mergeCell ref="H592:J592"/>
    <mergeCell ref="C594:G594"/>
    <mergeCell ref="H594:J594"/>
    <mergeCell ref="H590:J590"/>
    <mergeCell ref="C694:D694"/>
    <mergeCell ref="N688:O688"/>
    <mergeCell ref="L686:M686"/>
    <mergeCell ref="L685:M685"/>
    <mergeCell ref="L688:M688"/>
    <mergeCell ref="L690:M690"/>
    <mergeCell ref="L692:M692"/>
    <mergeCell ref="C700:K700"/>
    <mergeCell ref="D600:E600"/>
    <mergeCell ref="D569:E569"/>
    <mergeCell ref="H603:J603"/>
    <mergeCell ref="D602:E602"/>
    <mergeCell ref="F602:G602"/>
    <mergeCell ref="K565:O574"/>
    <mergeCell ref="D580:E580"/>
    <mergeCell ref="F580:G580"/>
    <mergeCell ref="H580:J580"/>
    <mergeCell ref="D605:E605"/>
    <mergeCell ref="D588:E588"/>
    <mergeCell ref="D604:E604"/>
    <mergeCell ref="F571:G571"/>
    <mergeCell ref="C578:G578"/>
    <mergeCell ref="F604:G604"/>
    <mergeCell ref="F588:G588"/>
    <mergeCell ref="F582:G582"/>
    <mergeCell ref="H598:J598"/>
    <mergeCell ref="F601:G601"/>
    <mergeCell ref="H601:J601"/>
    <mergeCell ref="K601:O601"/>
    <mergeCell ref="K603:O603"/>
    <mergeCell ref="H586:J586"/>
    <mergeCell ref="F600:G600"/>
    <mergeCell ref="J716:K716"/>
    <mergeCell ref="L715:M715"/>
    <mergeCell ref="E714:K714"/>
    <mergeCell ref="E713:M713"/>
    <mergeCell ref="E678:H678"/>
    <mergeCell ref="E677:H677"/>
    <mergeCell ref="C665:P665"/>
    <mergeCell ref="E717:K717"/>
    <mergeCell ref="H612:J612"/>
    <mergeCell ref="C686:K686"/>
    <mergeCell ref="C689:D689"/>
    <mergeCell ref="N690:O690"/>
    <mergeCell ref="E728:K728"/>
    <mergeCell ref="K640:L640"/>
    <mergeCell ref="K644:L644"/>
    <mergeCell ref="K645:L645"/>
    <mergeCell ref="N685:O685"/>
    <mergeCell ref="N686:O686"/>
    <mergeCell ref="C687:D687"/>
    <mergeCell ref="F687:P687"/>
    <mergeCell ref="F689:P689"/>
    <mergeCell ref="F691:P691"/>
    <mergeCell ref="F693:P693"/>
    <mergeCell ref="L718:M718"/>
    <mergeCell ref="C721:P721"/>
    <mergeCell ref="E724:K724"/>
    <mergeCell ref="L724:M724"/>
    <mergeCell ref="E725:I725"/>
    <mergeCell ref="L717:M717"/>
    <mergeCell ref="F694:P694"/>
    <mergeCell ref="C693:D693"/>
    <mergeCell ref="N692:O692"/>
    <mergeCell ref="M768:N768"/>
    <mergeCell ref="F765:J765"/>
    <mergeCell ref="J731:K731"/>
    <mergeCell ref="J732:K732"/>
    <mergeCell ref="E715:K715"/>
    <mergeCell ref="F716:I716"/>
    <mergeCell ref="E723:M723"/>
    <mergeCell ref="E718:K718"/>
    <mergeCell ref="D609:E609"/>
    <mergeCell ref="F609:G609"/>
    <mergeCell ref="C664:P664"/>
    <mergeCell ref="F763:J763"/>
    <mergeCell ref="K763:L763"/>
    <mergeCell ref="K764:L764"/>
    <mergeCell ref="E733:K733"/>
    <mergeCell ref="I675:K675"/>
    <mergeCell ref="L675:N675"/>
    <mergeCell ref="C651:P651"/>
    <mergeCell ref="M754:N754"/>
    <mergeCell ref="M755:N755"/>
    <mergeCell ref="M756:N756"/>
    <mergeCell ref="K753:L753"/>
    <mergeCell ref="L679:N679"/>
    <mergeCell ref="I678:K678"/>
    <mergeCell ref="C672:P672"/>
    <mergeCell ref="L657:M657"/>
    <mergeCell ref="L659:M659"/>
    <mergeCell ref="I677:K677"/>
    <mergeCell ref="L674:N674"/>
    <mergeCell ref="L653:M653"/>
    <mergeCell ref="C704:P704"/>
    <mergeCell ref="C702:P702"/>
    <mergeCell ref="C709:P709"/>
    <mergeCell ref="C711:P711"/>
    <mergeCell ref="F759:J759"/>
    <mergeCell ref="L733:M733"/>
    <mergeCell ref="F726:I726"/>
    <mergeCell ref="C683:P683"/>
    <mergeCell ref="L728:M728"/>
    <mergeCell ref="F772:J772"/>
    <mergeCell ref="F729:I729"/>
    <mergeCell ref="F731:I731"/>
    <mergeCell ref="F732:I732"/>
    <mergeCell ref="J729:K729"/>
    <mergeCell ref="E674:H674"/>
    <mergeCell ref="K772:L772"/>
    <mergeCell ref="F760:J760"/>
    <mergeCell ref="K760:L760"/>
    <mergeCell ref="K762:L762"/>
    <mergeCell ref="F757:J757"/>
    <mergeCell ref="K757:L757"/>
    <mergeCell ref="F758:J758"/>
    <mergeCell ref="K758:L758"/>
    <mergeCell ref="L714:M714"/>
    <mergeCell ref="M769:N769"/>
    <mergeCell ref="K766:L766"/>
    <mergeCell ref="K768:L768"/>
    <mergeCell ref="M752:N752"/>
    <mergeCell ref="C750:P750"/>
    <mergeCell ref="M758:N758"/>
    <mergeCell ref="E679:H679"/>
    <mergeCell ref="C736:P736"/>
    <mergeCell ref="L725:M725"/>
    <mergeCell ref="M767:N767"/>
    <mergeCell ref="L676:N676"/>
    <mergeCell ref="L678:N678"/>
    <mergeCell ref="E376:F376"/>
    <mergeCell ref="C389:P389"/>
    <mergeCell ref="G375:H375"/>
    <mergeCell ref="I375:J375"/>
    <mergeCell ref="C685:D685"/>
    <mergeCell ref="C431:P431"/>
    <mergeCell ref="L700:M700"/>
    <mergeCell ref="N700:O700"/>
    <mergeCell ref="I679:K679"/>
    <mergeCell ref="M766:N766"/>
    <mergeCell ref="M790:N790"/>
    <mergeCell ref="F784:J784"/>
    <mergeCell ref="F787:J787"/>
    <mergeCell ref="M788:N788"/>
    <mergeCell ref="M789:N789"/>
    <mergeCell ref="K759:L759"/>
    <mergeCell ref="K752:L752"/>
    <mergeCell ref="C611:G611"/>
    <mergeCell ref="H611:J611"/>
    <mergeCell ref="K776:L776"/>
    <mergeCell ref="K777:L777"/>
    <mergeCell ref="K778:L778"/>
    <mergeCell ref="K779:L779"/>
    <mergeCell ref="K780:L780"/>
    <mergeCell ref="K781:L781"/>
    <mergeCell ref="F788:J788"/>
    <mergeCell ref="C707:P707"/>
    <mergeCell ref="M757:N757"/>
    <mergeCell ref="L677:N677"/>
    <mergeCell ref="F768:J768"/>
    <mergeCell ref="I362:J362"/>
    <mergeCell ref="E360:F360"/>
    <mergeCell ref="G358:H358"/>
    <mergeCell ref="I361:J361"/>
    <mergeCell ref="G356:H356"/>
    <mergeCell ref="E357:F357"/>
    <mergeCell ref="C312:P312"/>
    <mergeCell ref="F323:J323"/>
    <mergeCell ref="K323:M323"/>
    <mergeCell ref="F324:J324"/>
    <mergeCell ref="F773:J773"/>
    <mergeCell ref="F767:J767"/>
    <mergeCell ref="K767:L767"/>
    <mergeCell ref="C740:P740"/>
    <mergeCell ref="G376:H376"/>
    <mergeCell ref="I376:J376"/>
    <mergeCell ref="E381:F381"/>
    <mergeCell ref="G381:H381"/>
    <mergeCell ref="I381:J381"/>
    <mergeCell ref="I378:J378"/>
    <mergeCell ref="I379:J379"/>
    <mergeCell ref="D379:H379"/>
    <mergeCell ref="I387:J387"/>
    <mergeCell ref="D387:H387"/>
    <mergeCell ref="K580:O582"/>
    <mergeCell ref="K586:O590"/>
    <mergeCell ref="K598:O598"/>
    <mergeCell ref="C596:P596"/>
    <mergeCell ref="C607:G607"/>
    <mergeCell ref="H602:J602"/>
    <mergeCell ref="E676:H676"/>
    <mergeCell ref="I676:K676"/>
    <mergeCell ref="M220:O220"/>
    <mergeCell ref="D221:L221"/>
    <mergeCell ref="C264:D264"/>
    <mergeCell ref="F264:H264"/>
    <mergeCell ref="I264:K264"/>
    <mergeCell ref="L264:M264"/>
    <mergeCell ref="N264:O264"/>
    <mergeCell ref="C265:K265"/>
    <mergeCell ref="I351:J351"/>
    <mergeCell ref="K351:N351"/>
    <mergeCell ref="K599:O599"/>
    <mergeCell ref="L265:M265"/>
    <mergeCell ref="N265:O265"/>
    <mergeCell ref="C266:D266"/>
    <mergeCell ref="F266:H266"/>
    <mergeCell ref="I266:P266"/>
    <mergeCell ref="E215:K215"/>
    <mergeCell ref="L215:N215"/>
    <mergeCell ref="D220:L220"/>
    <mergeCell ref="E359:F359"/>
    <mergeCell ref="I356:J356"/>
    <mergeCell ref="I357:J357"/>
    <mergeCell ref="I364:J364"/>
    <mergeCell ref="I368:J368"/>
    <mergeCell ref="G368:H368"/>
    <mergeCell ref="D364:H364"/>
    <mergeCell ref="E368:F368"/>
    <mergeCell ref="G361:H361"/>
    <mergeCell ref="I365:J365"/>
    <mergeCell ref="E361:F361"/>
    <mergeCell ref="G367:H367"/>
    <mergeCell ref="G362:H362"/>
    <mergeCell ref="K638:L638"/>
    <mergeCell ref="K637:L637"/>
    <mergeCell ref="K636:L636"/>
    <mergeCell ref="F642:J642"/>
    <mergeCell ref="K648:L648"/>
    <mergeCell ref="C691:D691"/>
    <mergeCell ref="D603:E603"/>
    <mergeCell ref="C696:D696"/>
    <mergeCell ref="F696:P696"/>
    <mergeCell ref="K352:N385"/>
    <mergeCell ref="K324:M324"/>
    <mergeCell ref="H116:I116"/>
    <mergeCell ref="D117:G117"/>
    <mergeCell ref="F277:M277"/>
    <mergeCell ref="N278:O278"/>
    <mergeCell ref="C284:K284"/>
    <mergeCell ref="L284:M284"/>
    <mergeCell ref="N284:O284"/>
    <mergeCell ref="F685:K685"/>
    <mergeCell ref="I358:J358"/>
    <mergeCell ref="I359:J359"/>
    <mergeCell ref="I360:J360"/>
    <mergeCell ref="G359:H359"/>
    <mergeCell ref="C420:P420"/>
    <mergeCell ref="L247:N247"/>
    <mergeCell ref="C257:P257"/>
    <mergeCell ref="C261:P261"/>
    <mergeCell ref="D306:I306"/>
    <mergeCell ref="J306:L306"/>
    <mergeCell ref="M306:O306"/>
    <mergeCell ref="C189:P189"/>
    <mergeCell ref="E246:K246"/>
    <mergeCell ref="C690:K690"/>
    <mergeCell ref="C698:K698"/>
    <mergeCell ref="L698:M698"/>
    <mergeCell ref="N698:O698"/>
    <mergeCell ref="C699:D699"/>
    <mergeCell ref="F699:P699"/>
    <mergeCell ref="F730:I730"/>
    <mergeCell ref="J730:K730"/>
    <mergeCell ref="C267:K267"/>
    <mergeCell ref="C269:K269"/>
    <mergeCell ref="G351:H351"/>
    <mergeCell ref="E352:F352"/>
    <mergeCell ref="E358:F358"/>
    <mergeCell ref="L279:M279"/>
    <mergeCell ref="C281:D281"/>
    <mergeCell ref="F281:G281"/>
    <mergeCell ref="N279:O279"/>
    <mergeCell ref="C279:K279"/>
    <mergeCell ref="H281:M281"/>
    <mergeCell ref="C695:K695"/>
    <mergeCell ref="L695:M695"/>
    <mergeCell ref="N695:O695"/>
    <mergeCell ref="C697:D697"/>
    <mergeCell ref="F697:P697"/>
    <mergeCell ref="I371:J371"/>
    <mergeCell ref="E371:F371"/>
    <mergeCell ref="G371:H371"/>
    <mergeCell ref="C425:P425"/>
    <mergeCell ref="H609:J609"/>
    <mergeCell ref="K609:O609"/>
    <mergeCell ref="I674:K674"/>
    <mergeCell ref="E675:H675"/>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&amp;L&amp;G&amp;C&amp;"Arial,Negrita"&amp;12COMPAÑÍA INMOBILIARIA FOMENTO TURÍSTICO 
DE MICHOACÁN, S.A. DE C.V.&amp;14
&amp;10NOTAS A LOS ESTADOS FINANCIEROS
&amp;"Arial,Normal"(Cifras en Pesos)&amp;R&amp;"Arial,Normal"&amp;7Fecha    &amp;D    
Hora de impresión     &amp;T</oddHeader>
    <oddFooter>&amp;C&amp;"Arial,Normal"&amp;P / &amp;N&amp;R&amp;"Arial,Normal"AUTORIZÓ:&amp;"Times New Roman,Normal"
Dra. Liliana Gil García
Encargada de Despacho de la Dirección General</oddFooter>
  </headerFooter>
  <ignoredErrors>
    <ignoredError sqref="B14 B33 B36 B57 B81 B89 B93 B143 B147 B151 B155 B159 B174 B178 B193 B197"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zoomScale="90" zoomScaleNormal="90" workbookViewId="0">
      <selection activeCell="B5" sqref="B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842" t="s">
        <v>107</v>
      </c>
      <c r="C1" s="842"/>
      <c r="D1" s="842"/>
      <c r="E1" s="842"/>
      <c r="F1" s="842"/>
    </row>
    <row r="2" spans="2:6" ht="14.25" customHeight="1" x14ac:dyDescent="0.2">
      <c r="B2" s="847" t="s">
        <v>108</v>
      </c>
      <c r="C2" s="847"/>
      <c r="D2" s="847"/>
      <c r="E2" s="847"/>
      <c r="F2" s="847"/>
    </row>
    <row r="3" spans="2:6" ht="14.25" customHeight="1" x14ac:dyDescent="0.2">
      <c r="B3" s="847" t="s">
        <v>111</v>
      </c>
      <c r="C3" s="847"/>
      <c r="D3" s="847"/>
      <c r="E3" s="847"/>
      <c r="F3" s="847"/>
    </row>
    <row r="4" spans="2:6" ht="18.75" customHeight="1" x14ac:dyDescent="0.2"/>
    <row r="5" spans="2:6" ht="17.25" customHeight="1" x14ac:dyDescent="0.2">
      <c r="B5" s="53" t="s">
        <v>109</v>
      </c>
      <c r="C5" s="843" t="s">
        <v>110</v>
      </c>
      <c r="D5" s="843"/>
      <c r="E5" s="843"/>
      <c r="F5" s="843"/>
    </row>
    <row r="6" spans="2:6" ht="17.25" customHeight="1" x14ac:dyDescent="0.2">
      <c r="C6" s="843"/>
      <c r="D6" s="843"/>
      <c r="E6" s="843"/>
      <c r="F6" s="843"/>
    </row>
    <row r="7" spans="2:6" ht="15.75" customHeight="1" thickBot="1" x14ac:dyDescent="0.25"/>
    <row r="8" spans="2:6" ht="21.75" customHeight="1" x14ac:dyDescent="0.2">
      <c r="B8" s="844" t="s">
        <v>50</v>
      </c>
      <c r="C8" s="845"/>
      <c r="D8" s="845"/>
      <c r="E8" s="845"/>
      <c r="F8" s="846"/>
    </row>
    <row r="9" spans="2:6" s="29" customFormat="1" ht="17.25" customHeight="1" x14ac:dyDescent="0.2">
      <c r="B9" s="31" t="s">
        <v>51</v>
      </c>
      <c r="C9" s="32" t="s">
        <v>52</v>
      </c>
      <c r="D9" s="32" t="s">
        <v>53</v>
      </c>
      <c r="E9" s="32" t="s">
        <v>54</v>
      </c>
      <c r="F9" s="33" t="s">
        <v>55</v>
      </c>
    </row>
    <row r="10" spans="2:6" ht="15.75" customHeight="1" x14ac:dyDescent="0.2">
      <c r="B10" s="848" t="s">
        <v>112</v>
      </c>
      <c r="C10" s="832" t="s">
        <v>113</v>
      </c>
      <c r="D10" s="36" t="s">
        <v>114</v>
      </c>
      <c r="E10" s="37" t="s">
        <v>116</v>
      </c>
      <c r="F10" s="38" t="s">
        <v>116</v>
      </c>
    </row>
    <row r="11" spans="2:6" ht="15.75" customHeight="1" x14ac:dyDescent="0.2">
      <c r="B11" s="849"/>
      <c r="C11" s="834"/>
      <c r="D11" s="36" t="s">
        <v>115</v>
      </c>
      <c r="E11" s="37" t="s">
        <v>117</v>
      </c>
      <c r="F11" s="38" t="s">
        <v>117</v>
      </c>
    </row>
    <row r="12" spans="2:6" ht="23.25" customHeight="1" x14ac:dyDescent="0.2">
      <c r="B12" s="39" t="s">
        <v>56</v>
      </c>
      <c r="C12" s="40" t="s">
        <v>57</v>
      </c>
      <c r="D12" s="41" t="s">
        <v>58</v>
      </c>
      <c r="E12" s="42" t="s">
        <v>59</v>
      </c>
      <c r="F12" s="43" t="s">
        <v>37</v>
      </c>
    </row>
    <row r="13" spans="2:6" ht="15" customHeight="1" x14ac:dyDescent="0.2">
      <c r="B13" s="848" t="s">
        <v>60</v>
      </c>
      <c r="C13" s="832" t="s">
        <v>61</v>
      </c>
      <c r="D13" s="36" t="s">
        <v>62</v>
      </c>
      <c r="E13" s="37" t="s">
        <v>63</v>
      </c>
      <c r="F13" s="38" t="s">
        <v>118</v>
      </c>
    </row>
    <row r="14" spans="2:6" ht="15" customHeight="1" x14ac:dyDescent="0.2">
      <c r="B14" s="850"/>
      <c r="C14" s="833"/>
      <c r="D14" s="36" t="s">
        <v>119</v>
      </c>
      <c r="E14" s="37" t="s">
        <v>120</v>
      </c>
      <c r="F14" s="38" t="s">
        <v>121</v>
      </c>
    </row>
    <row r="15" spans="2:6" ht="15" customHeight="1" x14ac:dyDescent="0.2">
      <c r="B15" s="850"/>
      <c r="C15" s="833"/>
      <c r="D15" s="36" t="s">
        <v>122</v>
      </c>
      <c r="E15" s="37" t="s">
        <v>123</v>
      </c>
      <c r="F15" s="38" t="s">
        <v>124</v>
      </c>
    </row>
    <row r="16" spans="2:6" ht="15" customHeight="1" x14ac:dyDescent="0.2">
      <c r="B16" s="849"/>
      <c r="C16" s="834"/>
      <c r="D16" s="36" t="s">
        <v>125</v>
      </c>
      <c r="E16" s="37" t="s">
        <v>126</v>
      </c>
      <c r="F16" s="38" t="s">
        <v>127</v>
      </c>
    </row>
    <row r="17" spans="2:6" ht="23.25" customHeight="1" x14ac:dyDescent="0.2">
      <c r="B17" s="39" t="s">
        <v>64</v>
      </c>
      <c r="C17" s="40" t="s">
        <v>65</v>
      </c>
      <c r="D17" s="41" t="s">
        <v>66</v>
      </c>
      <c r="E17" s="42" t="s">
        <v>67</v>
      </c>
      <c r="F17" s="43" t="s">
        <v>68</v>
      </c>
    </row>
    <row r="18" spans="2:6" ht="23.25" customHeight="1" x14ac:dyDescent="0.2">
      <c r="B18" s="34" t="s">
        <v>69</v>
      </c>
      <c r="C18" s="35" t="s">
        <v>70</v>
      </c>
      <c r="D18" s="36" t="s">
        <v>71</v>
      </c>
      <c r="E18" s="37" t="s">
        <v>72</v>
      </c>
      <c r="F18" s="38" t="s">
        <v>73</v>
      </c>
    </row>
    <row r="19" spans="2:6" ht="23.25" customHeight="1" thickBot="1" x14ac:dyDescent="0.25">
      <c r="B19" s="56" t="s">
        <v>74</v>
      </c>
      <c r="C19" s="57" t="s">
        <v>75</v>
      </c>
      <c r="D19" s="58" t="s">
        <v>76</v>
      </c>
      <c r="E19" s="59" t="s">
        <v>77</v>
      </c>
      <c r="F19" s="60" t="s">
        <v>78</v>
      </c>
    </row>
    <row r="20" spans="2:6" ht="13.5" thickBot="1" x14ac:dyDescent="0.25">
      <c r="B20" s="49"/>
      <c r="C20" s="49"/>
      <c r="D20" s="49"/>
      <c r="E20" s="49"/>
      <c r="F20" s="49"/>
    </row>
    <row r="21" spans="2:6" ht="21.75" customHeight="1" x14ac:dyDescent="0.2">
      <c r="B21" s="844" t="s">
        <v>79</v>
      </c>
      <c r="C21" s="845"/>
      <c r="D21" s="845"/>
      <c r="E21" s="845"/>
      <c r="F21" s="846"/>
    </row>
    <row r="22" spans="2:6" s="29" customFormat="1" ht="17.25" customHeight="1" x14ac:dyDescent="0.2">
      <c r="B22" s="31" t="s">
        <v>51</v>
      </c>
      <c r="C22" s="32" t="s">
        <v>52</v>
      </c>
      <c r="D22" s="32" t="s">
        <v>53</v>
      </c>
      <c r="E22" s="32" t="s">
        <v>54</v>
      </c>
      <c r="F22" s="33" t="s">
        <v>55</v>
      </c>
    </row>
    <row r="23" spans="2:6" ht="15" customHeight="1" x14ac:dyDescent="0.2">
      <c r="B23" s="848" t="s">
        <v>80</v>
      </c>
      <c r="C23" s="832" t="s">
        <v>81</v>
      </c>
      <c r="D23" s="835" t="s">
        <v>82</v>
      </c>
      <c r="E23" s="37" t="s">
        <v>128</v>
      </c>
      <c r="F23" s="38" t="s">
        <v>129</v>
      </c>
    </row>
    <row r="24" spans="2:6" ht="15" customHeight="1" x14ac:dyDescent="0.2">
      <c r="B24" s="850"/>
      <c r="C24" s="833"/>
      <c r="D24" s="836"/>
      <c r="E24" s="37" t="s">
        <v>130</v>
      </c>
      <c r="F24" s="38" t="s">
        <v>131</v>
      </c>
    </row>
    <row r="25" spans="2:6" ht="15" customHeight="1" x14ac:dyDescent="0.2">
      <c r="B25" s="849"/>
      <c r="C25" s="834"/>
      <c r="D25" s="837"/>
      <c r="E25" s="37" t="s">
        <v>132</v>
      </c>
      <c r="F25" s="38" t="s">
        <v>133</v>
      </c>
    </row>
    <row r="26" spans="2:6" ht="15" customHeight="1" x14ac:dyDescent="0.2">
      <c r="B26" s="851" t="s">
        <v>83</v>
      </c>
      <c r="C26" s="856" t="s">
        <v>84</v>
      </c>
      <c r="D26" s="838" t="s">
        <v>85</v>
      </c>
      <c r="E26" s="42" t="s">
        <v>134</v>
      </c>
      <c r="F26" s="43" t="s">
        <v>135</v>
      </c>
    </row>
    <row r="27" spans="2:6" ht="15" customHeight="1" x14ac:dyDescent="0.2">
      <c r="B27" s="852"/>
      <c r="C27" s="857"/>
      <c r="D27" s="839"/>
      <c r="E27" s="54" t="s">
        <v>136</v>
      </c>
      <c r="F27" s="55" t="s">
        <v>137</v>
      </c>
    </row>
    <row r="28" spans="2:6" ht="15" customHeight="1" x14ac:dyDescent="0.2">
      <c r="B28" s="853"/>
      <c r="C28" s="858"/>
      <c r="D28" s="840"/>
      <c r="E28" s="54" t="s">
        <v>138</v>
      </c>
      <c r="F28" s="55" t="s">
        <v>139</v>
      </c>
    </row>
    <row r="29" spans="2:6" ht="15" customHeight="1" x14ac:dyDescent="0.2">
      <c r="B29" s="848" t="s">
        <v>86</v>
      </c>
      <c r="C29" s="832" t="s">
        <v>87</v>
      </c>
      <c r="D29" s="835" t="s">
        <v>88</v>
      </c>
      <c r="E29" s="37" t="s">
        <v>140</v>
      </c>
      <c r="F29" s="38" t="s">
        <v>141</v>
      </c>
    </row>
    <row r="30" spans="2:6" ht="15" customHeight="1" x14ac:dyDescent="0.2">
      <c r="B30" s="850"/>
      <c r="C30" s="833"/>
      <c r="D30" s="836"/>
      <c r="E30" s="37" t="s">
        <v>142</v>
      </c>
      <c r="F30" s="38" t="s">
        <v>143</v>
      </c>
    </row>
    <row r="31" spans="2:6" ht="15" customHeight="1" thickBot="1" x14ac:dyDescent="0.25">
      <c r="B31" s="854"/>
      <c r="C31" s="855"/>
      <c r="D31" s="841"/>
      <c r="E31" s="47" t="s">
        <v>144</v>
      </c>
      <c r="F31" s="48" t="s">
        <v>145</v>
      </c>
    </row>
    <row r="32" spans="2:6" ht="16.5" thickBot="1" x14ac:dyDescent="0.3">
      <c r="B32" s="50"/>
      <c r="C32" s="51"/>
      <c r="D32" s="51"/>
      <c r="E32" s="52"/>
      <c r="F32" s="52"/>
    </row>
    <row r="33" spans="2:6" ht="21.75" customHeight="1" x14ac:dyDescent="0.2">
      <c r="B33" s="844" t="s">
        <v>89</v>
      </c>
      <c r="C33" s="845"/>
      <c r="D33" s="845"/>
      <c r="E33" s="845"/>
      <c r="F33" s="846"/>
    </row>
    <row r="34" spans="2:6" s="29" customFormat="1" ht="17.25" customHeight="1" x14ac:dyDescent="0.2">
      <c r="B34" s="31" t="s">
        <v>51</v>
      </c>
      <c r="C34" s="32" t="s">
        <v>52</v>
      </c>
      <c r="D34" s="32" t="s">
        <v>53</v>
      </c>
      <c r="E34" s="32" t="s">
        <v>54</v>
      </c>
      <c r="F34" s="33" t="s">
        <v>55</v>
      </c>
    </row>
    <row r="35" spans="2:6" ht="42" customHeight="1" x14ac:dyDescent="0.2">
      <c r="B35" s="34" t="s">
        <v>90</v>
      </c>
      <c r="C35" s="35" t="s">
        <v>91</v>
      </c>
      <c r="D35" s="36" t="s">
        <v>92</v>
      </c>
      <c r="E35" s="37" t="s">
        <v>99</v>
      </c>
      <c r="F35" s="38" t="s">
        <v>102</v>
      </c>
    </row>
    <row r="36" spans="2:6" ht="42" customHeight="1" x14ac:dyDescent="0.2">
      <c r="B36" s="39" t="s">
        <v>93</v>
      </c>
      <c r="C36" s="40" t="s">
        <v>94</v>
      </c>
      <c r="D36" s="41" t="s">
        <v>95</v>
      </c>
      <c r="E36" s="42" t="s">
        <v>100</v>
      </c>
      <c r="F36" s="43" t="s">
        <v>103</v>
      </c>
    </row>
    <row r="37" spans="2:6" ht="65.25" customHeight="1" thickBot="1" x14ac:dyDescent="0.25">
      <c r="B37" s="44" t="s">
        <v>96</v>
      </c>
      <c r="C37" s="45" t="s">
        <v>97</v>
      </c>
      <c r="D37" s="46" t="s">
        <v>98</v>
      </c>
      <c r="E37" s="47" t="s">
        <v>101</v>
      </c>
      <c r="F37" s="48" t="s">
        <v>104</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6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2026-02-04T21:17:08Z</cp:lastPrinted>
  <dcterms:created xsi:type="dcterms:W3CDTF">2017-02-28T18:38:56Z</dcterms:created>
  <dcterms:modified xsi:type="dcterms:W3CDTF">2026-02-04T21:18:42Z</dcterms:modified>
</cp:coreProperties>
</file>